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autoCompressPictures="0"/>
  <mc:AlternateContent xmlns:mc="http://schemas.openxmlformats.org/markup-compatibility/2006">
    <mc:Choice Requires="x15">
      <x15ac:absPath xmlns:x15ac="http://schemas.microsoft.com/office/spreadsheetml/2010/11/ac" url="/Users/timothystrickland/Documents/Tim Docs/01 LD Resources/LD Staff and Church Resources/Salary Guide/2023 Salary Guide Team/2024 Salary Guide Excel/"/>
    </mc:Choice>
  </mc:AlternateContent>
  <xr:revisionPtr revIDLastSave="0" documentId="8_{911F9510-AC86-2446-A0F8-90CE25AA0C34}" xr6:coauthVersionLast="47" xr6:coauthVersionMax="47" xr10:uidLastSave="{00000000-0000-0000-0000-000000000000}"/>
  <bookViews>
    <workbookView xWindow="34280" yWindow="1840" windowWidth="25560" windowHeight="17820" tabRatio="500" xr2:uid="{00000000-000D-0000-FFFF-FFFF00000000}"/>
  </bookViews>
  <sheets>
    <sheet name="1 Salary Summary" sheetId="1" r:id="rId1"/>
    <sheet name="2 Housing Adjustment" sheetId="2" r:id="rId2"/>
    <sheet name="3 Track Record, Exp, Edn, Size" sheetId="3" r:id="rId3"/>
    <sheet name="Notes for 2024"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 uri="GoogleSheetsCustomDataVersion1">
      <go:sheetsCustomData xmlns:go="http://customooxmlschemas.google.com/" r:id="rId7" roundtripDataSignature="AMtx7mjpCmj02V0GMnQ+ab3CshTOFkFENw=="/>
    </ext>
  </extLst>
</workbook>
</file>

<file path=xl/calcChain.xml><?xml version="1.0" encoding="utf-8"?>
<calcChain xmlns="http://schemas.openxmlformats.org/spreadsheetml/2006/main">
  <c r="L30" i="1" l="1"/>
  <c r="I30" i="1"/>
  <c r="F30" i="1"/>
  <c r="C30" i="1"/>
  <c r="E44" i="2"/>
  <c r="E43" i="2"/>
  <c r="E42" i="2"/>
  <c r="E41" i="2"/>
  <c r="E40" i="2"/>
  <c r="E16" i="2"/>
  <c r="C13" i="1"/>
  <c r="E27" i="2" l="1"/>
  <c r="C38" i="1" l="1"/>
  <c r="C17" i="1"/>
  <c r="E39" i="2" l="1"/>
  <c r="E38" i="2"/>
  <c r="E37" i="2"/>
  <c r="E34" i="2"/>
  <c r="E36" i="2"/>
  <c r="E35" i="2"/>
  <c r="E33" i="2"/>
  <c r="E30" i="2"/>
  <c r="E32" i="2"/>
  <c r="E29" i="2"/>
  <c r="E31" i="2"/>
  <c r="E25" i="2"/>
  <c r="E26" i="2"/>
  <c r="E22" i="2"/>
  <c r="E23" i="2"/>
  <c r="E20" i="2"/>
  <c r="E19" i="2"/>
  <c r="E21" i="2"/>
  <c r="E28" i="2"/>
  <c r="E18" i="2"/>
  <c r="E17" i="2"/>
  <c r="E24" i="2"/>
  <c r="F38" i="1" l="1"/>
  <c r="I38" i="1"/>
  <c r="L38" i="1"/>
  <c r="I28" i="3"/>
  <c r="L24" i="3"/>
  <c r="I24" i="3"/>
  <c r="I20" i="3"/>
  <c r="E12" i="2" l="1"/>
  <c r="C14" i="1"/>
  <c r="C15" i="1"/>
  <c r="C16" i="1"/>
  <c r="C19" i="1" l="1"/>
  <c r="C23" i="1" l="1"/>
  <c r="C20" i="1"/>
  <c r="C22" i="1"/>
  <c r="C21" i="1"/>
</calcChain>
</file>

<file path=xl/sharedStrings.xml><?xml version="1.0" encoding="utf-8"?>
<sst xmlns="http://schemas.openxmlformats.org/spreadsheetml/2006/main" count="233" uniqueCount="195">
  <si>
    <t>Track Record, Experience, Education, and Size Adjustments</t>
  </si>
  <si>
    <t>Track Record &amp; Merit</t>
  </si>
  <si>
    <t>Recommended Benefits (in addition to salary)</t>
  </si>
  <si>
    <t>Base Amount</t>
  </si>
  <si>
    <t>RRSP: Church Contributes 5% of Salary</t>
  </si>
  <si>
    <t>Housing Adjustment (see Tab 2 below)</t>
  </si>
  <si>
    <t>Health: Church Covers Fellowship Health Plan</t>
  </si>
  <si>
    <t>Track Record/Merit Adjustment (see Tab 3 below)</t>
  </si>
  <si>
    <t>Experience Adjustment (see Tab 3 below)</t>
  </si>
  <si>
    <t>Holidays: 3-5 weeks annually</t>
  </si>
  <si>
    <t>Education Adjustment (see Tab 3 below)</t>
  </si>
  <si>
    <t>Moving Allowance: One time moving costs covered.</t>
  </si>
  <si>
    <t>Church Size Adjustment (see Tab 3 below)</t>
  </si>
  <si>
    <t>Example 1</t>
  </si>
  <si>
    <t>Example 2</t>
  </si>
  <si>
    <t>Example 3</t>
  </si>
  <si>
    <t>Housing Adjustment: London</t>
  </si>
  <si>
    <t>Housing Adjustment: Mississauga</t>
  </si>
  <si>
    <t>Track Record and Merit:</t>
  </si>
  <si>
    <t>Experience: 20 years</t>
  </si>
  <si>
    <t>Education: Bachelors</t>
  </si>
  <si>
    <t>Education: Masters</t>
  </si>
  <si>
    <t>Education: Doctorate</t>
  </si>
  <si>
    <t>Church Size: 0-100</t>
  </si>
  <si>
    <t>Church Size: 200-400</t>
  </si>
  <si>
    <t>Example 1 Total</t>
  </si>
  <si>
    <t>Example 2 Total</t>
  </si>
  <si>
    <t>Example 3 Total</t>
  </si>
  <si>
    <t>+ Recommended Benefits</t>
  </si>
  <si>
    <t>Raises should consider both cost of living and merit increases.</t>
  </si>
  <si>
    <t xml:space="preserve">Housing prices have increased substantially in the past decade, with price increases of 50-100% in many communities. </t>
  </si>
  <si>
    <t>For some churches the suggested salary above will seem higher than expected, in part due to increased housing costs.</t>
  </si>
  <si>
    <t>This salary guide considers the impact of housing costs on Tab 2 below: "Housing Adjustment."</t>
  </si>
  <si>
    <t>This worksheet is intended as a guideline rather than a rule.</t>
  </si>
  <si>
    <t>Experience</t>
  </si>
  <si>
    <t>Education</t>
  </si>
  <si>
    <t>Church Size</t>
  </si>
  <si>
    <t>Sliding Scale</t>
  </si>
  <si>
    <t>Bachelors</t>
  </si>
  <si>
    <t>0-100</t>
  </si>
  <si>
    <t xml:space="preserve">Track Record and Merit amount should be assigned on </t>
  </si>
  <si>
    <t>100-200</t>
  </si>
  <si>
    <t>a scale based on past ministry effectiveness and skills.</t>
  </si>
  <si>
    <t>200-400</t>
  </si>
  <si>
    <t>400-800</t>
  </si>
  <si>
    <t>Enter Amount Here:</t>
  </si>
  <si>
    <t>To determine the housing adjustment, locate the city closest to your location.</t>
  </si>
  <si>
    <t>Median Amounts</t>
  </si>
  <si>
    <t>Community</t>
  </si>
  <si>
    <t>Est House Price</t>
  </si>
  <si>
    <t>Monthly</t>
  </si>
  <si>
    <t>Annual</t>
  </si>
  <si>
    <t>Examples:</t>
  </si>
  <si>
    <t>Sault Ste. Marie*</t>
  </si>
  <si>
    <t>Example 1:</t>
  </si>
  <si>
    <t>Windsor</t>
  </si>
  <si>
    <t>Goderich</t>
  </si>
  <si>
    <t>Belleville</t>
  </si>
  <si>
    <t>Example 2:</t>
  </si>
  <si>
    <t>Huntsville</t>
  </si>
  <si>
    <t>Hamilton</t>
  </si>
  <si>
    <t>Paris</t>
  </si>
  <si>
    <t>Brantford</t>
  </si>
  <si>
    <t>Example 3:</t>
  </si>
  <si>
    <t>Lindsay</t>
  </si>
  <si>
    <t>Woodstock</t>
  </si>
  <si>
    <t>London</t>
  </si>
  <si>
    <t>Markdale</t>
  </si>
  <si>
    <t>Barrie</t>
  </si>
  <si>
    <t>Ottawa</t>
  </si>
  <si>
    <t>Montreal</t>
  </si>
  <si>
    <t>St Catharines</t>
  </si>
  <si>
    <t>Fergus</t>
  </si>
  <si>
    <t>Guelph</t>
  </si>
  <si>
    <t>Mississauga</t>
  </si>
  <si>
    <t>Toronto Scarborough</t>
  </si>
  <si>
    <t>Toronto Etobicoke</t>
  </si>
  <si>
    <t>Notes</t>
  </si>
  <si>
    <t>Track Record &amp; Merit: Average</t>
  </si>
  <si>
    <t>Track Record &amp; Merit: Good</t>
  </si>
  <si>
    <t>Track Record &amp; Merit: Excellent</t>
  </si>
  <si>
    <t xml:space="preserve">Education: Doctorate </t>
  </si>
  <si>
    <t>Church Size: 400-800</t>
  </si>
  <si>
    <t>Salary Calculation:</t>
  </si>
  <si>
    <t>Annual Raises and Reviews:</t>
  </si>
  <si>
    <t>The Impact of Rising Housing Costs:</t>
  </si>
  <si>
    <t>Other Notes:</t>
  </si>
  <si>
    <t>Lead</t>
  </si>
  <si>
    <t>Senior Associate</t>
  </si>
  <si>
    <t>Middle Associate</t>
  </si>
  <si>
    <t>Junior Associate</t>
  </si>
  <si>
    <t>Pre-Associate</t>
  </si>
  <si>
    <t>Housing Adjustment: Guelph</t>
  </si>
  <si>
    <t>Experience: 5 years</t>
  </si>
  <si>
    <t>Experience: 4 years</t>
  </si>
  <si>
    <t>Level: Lead Pastor</t>
  </si>
  <si>
    <t>Level: Junior Associate</t>
  </si>
  <si>
    <t>Level: Middle Associate</t>
  </si>
  <si>
    <t>Housing Adjustment: Ottawa</t>
  </si>
  <si>
    <t>Level: Senior Associate</t>
  </si>
  <si>
    <t>Please use the following Salary Recommendations as a Guideline for determining an appropriate Salary.</t>
  </si>
  <si>
    <t>Staff should be reviewed annually based on a job description and previously agreed-upon annual goals.</t>
  </si>
  <si>
    <t>Example 4 Total</t>
  </si>
  <si>
    <t>Example 1 - Lead Pastor, Church of 90 in Mississauga</t>
  </si>
  <si>
    <t>Study Leave: One week annually</t>
  </si>
  <si>
    <t>Halton Region</t>
  </si>
  <si>
    <t>Cambridge &amp; KW</t>
  </si>
  <si>
    <t>Experience: 10 years</t>
  </si>
  <si>
    <t>Personal Development: Church Provides 3-5% of Salary</t>
  </si>
  <si>
    <t xml:space="preserve">FEB CENTRAL                </t>
  </si>
  <si>
    <t>Salary Summary</t>
  </si>
  <si>
    <t>FEB CENTRAL</t>
  </si>
  <si>
    <t>Example 4</t>
  </si>
  <si>
    <t xml:space="preserve">may need to be increased, to achieve a salary </t>
  </si>
  <si>
    <t>that is appropriate to the amount of responsibilty</t>
  </si>
  <si>
    <t>and the level of skill required for the role.</t>
  </si>
  <si>
    <t>in larger churches, the Church Size Adjustment above</t>
  </si>
  <si>
    <t>Example 2 - Youth Pastor, Church of 350 in Guelph</t>
  </si>
  <si>
    <t>Example 3 - Discipleship Pastor, Church of 250 in London</t>
  </si>
  <si>
    <t>Example 4 - Executive Pastor, Church of 750 in Ottawa</t>
  </si>
  <si>
    <t>LEAD PASTOR and ASSOCIATE STAFF SALARY GUIDE</t>
  </si>
  <si>
    <t xml:space="preserve">LEAD PASTOR and ASSOCIATE STAFF SALARY GUIDE                         </t>
  </si>
  <si>
    <t>Housing Adjustment, Selected Communities</t>
  </si>
  <si>
    <t xml:space="preserve">LEAD PASTOR and ASSOCIATE STAFF SALARY GUIDE       </t>
  </si>
  <si>
    <t>800-1200</t>
  </si>
  <si>
    <t>1200+</t>
  </si>
  <si>
    <t>Church Size: 800-1200</t>
  </si>
  <si>
    <t>Enter the variables on Tabs 2 &amp; 3 in the YELLOW highlighted boxes which will link to the GRAY and BLUE highlighted boxes below.</t>
  </si>
  <si>
    <r>
      <t xml:space="preserve">Use the Tabs below to access the </t>
    </r>
    <r>
      <rPr>
        <b/>
        <sz val="12"/>
        <color theme="1"/>
        <rFont val="Calibri"/>
        <family val="2"/>
        <scheme val="minor"/>
      </rPr>
      <t>Housing Adjustment Sheet</t>
    </r>
    <r>
      <rPr>
        <sz val="12"/>
        <color theme="1"/>
        <rFont val="Calibri"/>
        <family val="2"/>
        <scheme val="minor"/>
      </rPr>
      <t xml:space="preserve"> as well as </t>
    </r>
    <r>
      <rPr>
        <b/>
        <sz val="12"/>
        <color theme="1"/>
        <rFont val="Calibri"/>
        <family val="2"/>
        <scheme val="minor"/>
      </rPr>
      <t>Track Record, Experience, Education and Size</t>
    </r>
    <r>
      <rPr>
        <sz val="12"/>
        <color theme="1"/>
        <rFont val="Calibri"/>
        <family val="2"/>
        <scheme val="minor"/>
      </rPr>
      <t xml:space="preserve"> Sheet.</t>
    </r>
  </si>
  <si>
    <t>TRACK RECORD ADJUSTMENT</t>
  </si>
  <si>
    <t>EXPERIENCE ADJUSTMENT</t>
  </si>
  <si>
    <t>EDUCATION ADJUSTMENT</t>
  </si>
  <si>
    <t>SIZE ADJUSTMENT</t>
  </si>
  <si>
    <t>Masters</t>
  </si>
  <si>
    <t>Doctorate</t>
  </si>
  <si>
    <t>Paying staff adequately is biblical (see 1 Tim. 5:17-18) and encourages long-term ministry.</t>
  </si>
  <si>
    <t>Orillia</t>
  </si>
  <si>
    <t>Strathroy</t>
  </si>
  <si>
    <t>Oshawa</t>
  </si>
  <si>
    <t>Whitby</t>
  </si>
  <si>
    <t>Ajax</t>
  </si>
  <si>
    <t>Oakville</t>
  </si>
  <si>
    <t>d) Please contact FEB Central if you think the estimates are not accurate for your area.</t>
  </si>
  <si>
    <t xml:space="preserve">b) Housing Prices sourced from Zoocasa, filtering for 3bdrm or more, homes, up to 1800sq ft, less than $1 million selling price (Toronto and area less than $1.5 mil), sold since Jan 1st 2023 </t>
  </si>
  <si>
    <t>a) Monthly Carrying Costs are based approximately on 10% down, 5 year fixed high ratio mortgage posted rates at major Cdn Banks</t>
  </si>
  <si>
    <t>2024 Adjustment</t>
  </si>
  <si>
    <t>Enter Adjustment Here:</t>
  </si>
  <si>
    <t>Then enter the Housing Adjustment Amount in the shaded box</t>
  </si>
  <si>
    <t>$0-$7500</t>
  </si>
  <si>
    <t>$0-$7,500</t>
  </si>
  <si>
    <t>$900/year</t>
  </si>
  <si>
    <t>$0-$9,000</t>
  </si>
  <si>
    <t>Years 0-10</t>
  </si>
  <si>
    <t>No Adjustment after year 10</t>
  </si>
  <si>
    <t>$0-$4,200</t>
  </si>
  <si>
    <t>Please contact FEB Central if you have further questions. Your feedback is welcome.</t>
  </si>
  <si>
    <t>As a result many churches will need to consider increasing their salary budget to enable a staff member to afford housing.</t>
  </si>
  <si>
    <t>The Calculation starts with a Base Amount of $71,600 and then considers geography, experience, track record and other factors.</t>
  </si>
  <si>
    <t>c) Some communities not listed above may need to review local housing sales data to determine their housing adjustment.</t>
  </si>
  <si>
    <r>
      <rPr>
        <b/>
        <i/>
        <sz val="12"/>
        <color theme="1"/>
        <rFont val="Calibri"/>
        <family val="2"/>
        <scheme val="minor"/>
      </rPr>
      <t>Note:</t>
    </r>
    <r>
      <rPr>
        <i/>
        <sz val="12"/>
        <color theme="1"/>
        <rFont val="Calibri"/>
        <family val="2"/>
        <scheme val="minor"/>
      </rPr>
      <t xml:space="preserve"> For </t>
    </r>
    <r>
      <rPr>
        <b/>
        <i/>
        <sz val="12"/>
        <color theme="1"/>
        <rFont val="Calibri"/>
        <family val="2"/>
        <scheme val="minor"/>
      </rPr>
      <t>Lead Pastors</t>
    </r>
    <r>
      <rPr>
        <i/>
        <sz val="12"/>
        <color theme="1"/>
        <rFont val="Calibri"/>
        <family val="2"/>
        <scheme val="minor"/>
      </rPr>
      <t xml:space="preserve"> and </t>
    </r>
    <r>
      <rPr>
        <b/>
        <i/>
        <sz val="12"/>
        <color theme="1"/>
        <rFont val="Calibri"/>
        <family val="2"/>
        <scheme val="minor"/>
      </rPr>
      <t>Senior Associate Pastors</t>
    </r>
  </si>
  <si>
    <t>Experience: 10 years (10x900)</t>
  </si>
  <si>
    <t>Experience: 20 years (10x900)</t>
  </si>
  <si>
    <t>quality work. A church may want to start a staff member</t>
  </si>
  <si>
    <t>for past merit) and move them up in the range after</t>
  </si>
  <si>
    <t xml:space="preserve">a strong year and/or for added responsibilty. </t>
  </si>
  <si>
    <t>Track Record &amp; Merit: Very Good</t>
  </si>
  <si>
    <t>Categories of Ministry Staff</t>
  </si>
  <si>
    <r>
      <t xml:space="preserve">-The salary guide has 5 categories: </t>
    </r>
    <r>
      <rPr>
        <i/>
        <sz val="12"/>
        <color theme="1"/>
        <rFont val="Calibri"/>
        <family val="2"/>
        <scheme val="minor"/>
      </rPr>
      <t>Lead Pastor, Senior Associate, Middle Associate, Junior Associate, and Pre-Associate.</t>
    </r>
  </si>
  <si>
    <r>
      <rPr>
        <b/>
        <i/>
        <sz val="12"/>
        <color theme="1"/>
        <rFont val="Calibri"/>
        <family val="2"/>
        <scheme val="minor"/>
      </rPr>
      <t>Lead Pastor</t>
    </r>
    <r>
      <rPr>
        <sz val="12"/>
        <color theme="1"/>
        <rFont val="Calibri"/>
        <family val="2"/>
        <scheme val="minor"/>
      </rPr>
      <t xml:space="preserve"> - This category is for the Lead role in a church or site and is often called the Lead Pastor, Senior Pastor, Site Pastor, or simply Pastor.</t>
    </r>
  </si>
  <si>
    <t>CATEGORY GUIDELINES</t>
  </si>
  <si>
    <r>
      <rPr>
        <b/>
        <i/>
        <sz val="12"/>
        <color theme="1"/>
        <rFont val="Calibri"/>
        <family val="2"/>
        <scheme val="minor"/>
      </rPr>
      <t>Senior Associate</t>
    </r>
    <r>
      <rPr>
        <sz val="12"/>
        <color theme="1"/>
        <rFont val="Calibri"/>
        <family val="2"/>
        <scheme val="minor"/>
      </rPr>
      <t xml:space="preserve"> - This category is for the Primary Associate to the Lead Pastor, and may be called Senior Associate Pastor, Executive Pastor, Associate Pastor, or similar. Often the majority of the church staff report to this person.</t>
    </r>
  </si>
  <si>
    <r>
      <rPr>
        <b/>
        <i/>
        <sz val="12"/>
        <color theme="1"/>
        <rFont val="Calibri"/>
        <family val="2"/>
        <scheme val="minor"/>
      </rPr>
      <t>Junior Associate</t>
    </r>
    <r>
      <rPr>
        <sz val="12"/>
        <color theme="1"/>
        <rFont val="Calibri"/>
        <family val="2"/>
        <scheme val="minor"/>
      </rPr>
      <t xml:space="preserve"> - This category is for an Associate role with an average level of responsibilty. Often this category fits well for Youth Pastors and Children's Directors.</t>
    </r>
  </si>
  <si>
    <t xml:space="preserve">1. We are concerned about housing affordability for all ministry staff, and especially younger staff. For this reason we accelerated the experience adjustments and percentage amounts for </t>
  </si>
  <si>
    <t>5. We added comments regarding the Merit Adustment, to give additional guidance to churches regarding merit.</t>
  </si>
  <si>
    <r>
      <rPr>
        <b/>
        <i/>
        <sz val="12"/>
        <color theme="1"/>
        <rFont val="Calibri"/>
        <family val="2"/>
        <scheme val="minor"/>
      </rPr>
      <t>Pre-Associate</t>
    </r>
    <r>
      <rPr>
        <sz val="12"/>
        <color theme="1"/>
        <rFont val="Calibri"/>
        <family val="2"/>
        <scheme val="minor"/>
      </rPr>
      <t xml:space="preserve"> - This category is for entry-level ministry roles. For example, a church may have a high capacity volunteer who was hired as ministry staff because of their strong abilities. They likley will need to moved up to Jr Associate or Middle Associate as their gifts develop and their responsibilty increases.</t>
    </r>
  </si>
  <si>
    <r>
      <rPr>
        <b/>
        <i/>
        <sz val="12"/>
        <color theme="1"/>
        <rFont val="Calibri"/>
        <family val="2"/>
        <scheme val="minor"/>
      </rPr>
      <t>Middle Associate</t>
    </r>
    <r>
      <rPr>
        <sz val="12"/>
        <color theme="1"/>
        <rFont val="Calibri"/>
        <family val="2"/>
        <scheme val="minor"/>
      </rPr>
      <t xml:space="preserve"> - This category is for an Associate role with an above average level of responsibility and may have the title of Associate Pastor, Discipleship Pastor, or similar. In some churches the Youth Pastor, Children's Director or Worship Pastor may fit this category. Typically a Middle Associate supervises 1-3 staff and/or a large number of volunteers.</t>
    </r>
  </si>
  <si>
    <t>-Each church will need to decide which category best matches a Staff member's level of responsibilty. The guidelines below offer assistance:</t>
  </si>
  <si>
    <t>(published October 2023)</t>
  </si>
  <si>
    <t>2024 EDITION</t>
  </si>
  <si>
    <t xml:space="preserve">associate staff, to support affordability and longevity in these roles. </t>
  </si>
  <si>
    <t>2. We have added additional clarification in the comments regarding categories of Ministry Staff, to help churches determine where to place their associate staff.</t>
  </si>
  <si>
    <t>3. We used a 3.8% COLA (Cost of Living Adjustment) as a general guideline for base salary and adjustment increases, based on August 2023 Statistics Canada CPI data.</t>
  </si>
  <si>
    <t>6. The guide was completed by a Salary Guide team made up of leaders from across FEB Central:</t>
  </si>
  <si>
    <t>8. Please direct feedback and inquiries to LD@febcentral.ca. We welcome your questions and input. We review suggestions and consider them for updates to future editions of the salary guide.</t>
  </si>
  <si>
    <t>7. The Salary Guide Team's Purpose Statement is: To provide churches with a guideline for paying ministry staff adequately and encouraging long-term staff tenures, while not overburdening church budgets.</t>
  </si>
  <si>
    <t>We appreciate your prayers in fulfilling this purpose.</t>
  </si>
  <si>
    <t>Notes for 2024</t>
  </si>
  <si>
    <t>4. We increased the Education Amount above the COLA, to provide support and express value for higher education.</t>
  </si>
  <si>
    <t>or July 1st 2022 if sample size was too small. Typically the sample size averaged more than 20 homes. Utilities were calculated at $375 monthly and taxes $375 monthly.</t>
  </si>
  <si>
    <r>
      <t xml:space="preserve">Note: </t>
    </r>
    <r>
      <rPr>
        <i/>
        <sz val="12"/>
        <color theme="1"/>
        <rFont val="Calibri"/>
        <family val="2"/>
        <scheme val="minor"/>
      </rPr>
      <t>The merit adjustment gives churches the opportunity to reward</t>
    </r>
  </si>
  <si>
    <t>somwhere in the middle of the range (thus giving them credit</t>
  </si>
  <si>
    <t>$0-$15,500</t>
  </si>
  <si>
    <t>Experience: 3 years (3x900)</t>
  </si>
  <si>
    <t>Experience: 6 years (6x900)</t>
  </si>
  <si>
    <t>Some staff salaries may be lower than the salary guide suggests, warranting a larger-than-normal one-time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</si>
</sst>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quot;$&quot;* #,##0_-;_-&quot;$&quot;* &quot;-&quot;??_-;_-@"/>
    <numFmt numFmtId="165" formatCode="_(&quot;$&quot;* #,##0_);_(&quot;$&quot;* \(#,##0\);_(&quot;$&quot;* &quot;-&quot;??_);_(@_)"/>
    <numFmt numFmtId="166" formatCode="_(&quot;$&quot;* #,##0.0_);_(&quot;$&quot;* \(#,##0.0\);_(&quot;$&quot;* &quot;-&quot;?_);_(@_)"/>
  </numFmts>
  <fonts count="45" x14ac:knownFonts="1">
    <font>
      <sz val="12"/>
      <color theme="1"/>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font>
    <font>
      <sz val="12"/>
      <color theme="1"/>
      <name val="Calibri"/>
      <family val="2"/>
    </font>
    <font>
      <b/>
      <sz val="12"/>
      <color theme="1"/>
      <name val="Calibri"/>
      <family val="2"/>
    </font>
    <font>
      <sz val="12"/>
      <color theme="1"/>
      <name val="Calibri"/>
      <family val="2"/>
    </font>
    <font>
      <i/>
      <sz val="12"/>
      <color theme="1"/>
      <name val="Calibri"/>
      <family val="2"/>
    </font>
    <font>
      <sz val="14"/>
      <color theme="1"/>
      <name val="Calibri"/>
      <family val="2"/>
    </font>
    <font>
      <b/>
      <i/>
      <sz val="14"/>
      <color theme="1"/>
      <name val="Calibri"/>
      <family val="2"/>
    </font>
    <font>
      <b/>
      <sz val="12"/>
      <color theme="1"/>
      <name val="Calibri"/>
      <family val="2"/>
      <scheme val="minor"/>
    </font>
    <font>
      <sz val="12"/>
      <name val="Calibri"/>
      <family val="2"/>
      <scheme val="minor"/>
    </font>
    <font>
      <b/>
      <sz val="14"/>
      <color theme="1"/>
      <name val="Calibri"/>
      <family val="2"/>
      <scheme val="minor"/>
    </font>
    <font>
      <b/>
      <sz val="12"/>
      <color rgb="FF000000"/>
      <name val="Calibri"/>
      <family val="2"/>
      <scheme val="minor"/>
    </font>
    <font>
      <i/>
      <sz val="12"/>
      <color theme="1"/>
      <name val="Calibri"/>
      <family val="2"/>
      <scheme val="minor"/>
    </font>
    <font>
      <sz val="12"/>
      <color theme="1"/>
      <name val="Calibri (Body)"/>
    </font>
    <font>
      <sz val="14"/>
      <color theme="1"/>
      <name val="Calibri"/>
      <family val="2"/>
      <scheme val="minor"/>
    </font>
    <font>
      <b/>
      <sz val="18"/>
      <color theme="1"/>
      <name val="Calibri"/>
      <family val="2"/>
      <scheme val="minor"/>
    </font>
    <font>
      <sz val="8"/>
      <name val="Arial"/>
      <family val="2"/>
    </font>
    <font>
      <b/>
      <i/>
      <sz val="12"/>
      <color rgb="FF000000"/>
      <name val="Calibri"/>
      <family val="2"/>
      <scheme val="minor"/>
    </font>
    <font>
      <b/>
      <i/>
      <sz val="12"/>
      <color theme="1"/>
      <name val="Calibri"/>
      <family val="2"/>
      <scheme val="minor"/>
    </font>
    <font>
      <sz val="12"/>
      <color theme="1"/>
      <name val="Arial"/>
      <family val="2"/>
    </font>
    <font>
      <b/>
      <sz val="22"/>
      <color theme="1"/>
      <name val="Arial"/>
      <family val="2"/>
    </font>
    <font>
      <b/>
      <i/>
      <sz val="16"/>
      <color theme="1"/>
      <name val="Calibri"/>
      <family val="2"/>
      <scheme val="minor"/>
    </font>
    <font>
      <b/>
      <sz val="16"/>
      <color theme="1"/>
      <name val="Calibri"/>
      <family val="2"/>
      <scheme val="minor"/>
    </font>
    <font>
      <b/>
      <i/>
      <sz val="16"/>
      <name val="Calibri"/>
      <family val="2"/>
      <scheme val="minor"/>
    </font>
    <font>
      <b/>
      <sz val="16"/>
      <name val="Calibri"/>
      <family val="2"/>
      <scheme val="minor"/>
    </font>
    <font>
      <b/>
      <i/>
      <u/>
      <sz val="12"/>
      <color theme="1"/>
      <name val="Calibri"/>
      <family val="2"/>
      <scheme val="minor"/>
    </font>
    <font>
      <b/>
      <u/>
      <sz val="12"/>
      <color theme="1"/>
      <name val="Calibri"/>
      <family val="2"/>
      <scheme val="minor"/>
    </font>
    <font>
      <i/>
      <sz val="12"/>
      <color theme="1"/>
      <name val="Calibri (Body)"/>
    </font>
    <font>
      <i/>
      <sz val="13"/>
      <color theme="1"/>
      <name val="Calibri"/>
      <family val="2"/>
    </font>
    <font>
      <i/>
      <sz val="12"/>
      <color theme="1"/>
      <name val="Arial"/>
      <family val="2"/>
    </font>
    <font>
      <b/>
      <sz val="16"/>
      <color theme="1"/>
      <name val="Arial"/>
      <family val="2"/>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EFFB4"/>
        <bgColor indexed="64"/>
      </patternFill>
    </fill>
    <fill>
      <patternFill patternType="solid">
        <fgColor rgb="FFFEFFB4"/>
        <bgColor rgb="FFFFFF00"/>
      </patternFill>
    </fill>
    <fill>
      <patternFill patternType="solid">
        <fgColor theme="6" tint="0.79998168889431442"/>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D4D4D4"/>
      </bottom>
      <diagonal/>
    </border>
    <border>
      <left/>
      <right style="thin">
        <color rgb="FFD4D4D4"/>
      </right>
      <top/>
      <bottom style="thin">
        <color rgb="FFD4D4D4"/>
      </bottom>
      <diagonal/>
    </border>
    <border>
      <left/>
      <right/>
      <top style="thin">
        <color rgb="FFD4D4D4"/>
      </top>
      <bottom style="thin">
        <color rgb="FFD4D4D4"/>
      </bottom>
      <diagonal/>
    </border>
    <border>
      <left/>
      <right style="thin">
        <color rgb="FFD4D4D4"/>
      </right>
      <top style="thin">
        <color rgb="FFD4D4D4"/>
      </top>
      <bottom style="thin">
        <color rgb="FFD4D4D4"/>
      </bottom>
      <diagonal/>
    </border>
    <border>
      <left style="thin">
        <color rgb="FFD4D4D4"/>
      </left>
      <right/>
      <top/>
      <bottom/>
      <diagonal/>
    </border>
    <border>
      <left style="thin">
        <color rgb="FFD4D4D4"/>
      </left>
      <right style="thin">
        <color rgb="FFD4D4D4"/>
      </right>
      <top style="thin">
        <color rgb="FFD4D4D4"/>
      </top>
      <bottom style="thin">
        <color rgb="FFD4D4D4"/>
      </bottom>
      <diagonal/>
    </border>
    <border>
      <left style="thin">
        <color rgb="FFD4D4D4"/>
      </left>
      <right style="thin">
        <color rgb="FFD4D4D4"/>
      </right>
      <top/>
      <bottom style="thin">
        <color rgb="FFD4D4D4"/>
      </bottom>
      <diagonal/>
    </border>
    <border>
      <left/>
      <right style="thin">
        <color rgb="FFD4D4D4"/>
      </right>
      <top/>
      <bottom/>
      <diagonal/>
    </border>
    <border>
      <left style="thin">
        <color rgb="FFD4D4D4"/>
      </left>
      <right/>
      <top style="thin">
        <color rgb="FFD4D4D4"/>
      </top>
      <bottom/>
      <diagonal/>
    </border>
    <border>
      <left style="medium">
        <color indexed="64"/>
      </left>
      <right style="medium">
        <color indexed="64"/>
      </right>
      <top style="medium">
        <color indexed="64"/>
      </top>
      <bottom style="thin">
        <color rgb="FFD4D4D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3">
    <xf numFmtId="0" fontId="0" fillId="0" borderId="0"/>
    <xf numFmtId="44" fontId="33" fillId="0" borderId="0" applyFont="0" applyFill="0" applyBorder="0" applyAlignment="0" applyProtection="0"/>
    <xf numFmtId="9" fontId="33" fillId="0" borderId="0" applyFont="0" applyFill="0" applyBorder="0" applyAlignment="0" applyProtection="0"/>
  </cellStyleXfs>
  <cellXfs count="149">
    <xf numFmtId="0" fontId="0" fillId="0" borderId="0" xfId="0"/>
    <xf numFmtId="0" fontId="16" fillId="0" borderId="0" xfId="0" applyFont="1"/>
    <xf numFmtId="0" fontId="17" fillId="0" borderId="0" xfId="0" applyFont="1"/>
    <xf numFmtId="164" fontId="18" fillId="0" borderId="0" xfId="0" applyNumberFormat="1" applyFont="1"/>
    <xf numFmtId="0" fontId="19" fillId="0" borderId="0" xfId="0" applyFont="1"/>
    <xf numFmtId="0" fontId="17" fillId="0" borderId="0" xfId="0" applyFont="1" applyAlignment="1">
      <alignment horizontal="right"/>
    </xf>
    <xf numFmtId="0" fontId="15" fillId="0" borderId="0" xfId="0" applyFont="1" applyAlignment="1">
      <alignment horizontal="center"/>
    </xf>
    <xf numFmtId="0" fontId="14" fillId="0" borderId="0" xfId="0" applyFont="1"/>
    <xf numFmtId="0" fontId="22" fillId="0" borderId="0" xfId="0" applyFont="1"/>
    <xf numFmtId="164" fontId="14" fillId="0" borderId="0" xfId="0" applyNumberFormat="1" applyFont="1"/>
    <xf numFmtId="0" fontId="26" fillId="0" borderId="0" xfId="0" applyFont="1"/>
    <xf numFmtId="0" fontId="26" fillId="0" borderId="0" xfId="0" quotePrefix="1" applyFont="1"/>
    <xf numFmtId="0" fontId="13" fillId="0" borderId="0" xfId="0" applyFont="1"/>
    <xf numFmtId="164" fontId="13" fillId="0" borderId="0" xfId="0" applyNumberFormat="1" applyFont="1"/>
    <xf numFmtId="0" fontId="26" fillId="2" borderId="0" xfId="0" quotePrefix="1" applyFont="1" applyFill="1"/>
    <xf numFmtId="44" fontId="14" fillId="3" borderId="1" xfId="1" applyFont="1" applyFill="1" applyBorder="1"/>
    <xf numFmtId="0" fontId="11" fillId="0" borderId="0" xfId="0" applyFont="1"/>
    <xf numFmtId="0" fontId="10" fillId="0" borderId="0" xfId="0" applyFont="1"/>
    <xf numFmtId="0" fontId="33" fillId="0" borderId="0" xfId="0" applyFont="1"/>
    <xf numFmtId="0" fontId="11"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23" fillId="0" borderId="0" xfId="0" applyFont="1" applyAlignment="1">
      <alignment horizontal="left"/>
    </xf>
    <xf numFmtId="0" fontId="8" fillId="0" borderId="0" xfId="0" applyFont="1"/>
    <xf numFmtId="165" fontId="13" fillId="0" borderId="0" xfId="1" applyNumberFormat="1" applyFont="1" applyFill="1"/>
    <xf numFmtId="165" fontId="26" fillId="0" borderId="0" xfId="1" applyNumberFormat="1" applyFont="1" applyFill="1"/>
    <xf numFmtId="0" fontId="22" fillId="0" borderId="4" xfId="0" applyFont="1" applyBorder="1"/>
    <xf numFmtId="0" fontId="14" fillId="0" borderId="5" xfId="0" applyFont="1" applyBorder="1"/>
    <xf numFmtId="0" fontId="22" fillId="0" borderId="5" xfId="0" applyFont="1" applyBorder="1"/>
    <xf numFmtId="0" fontId="14" fillId="0" borderId="7" xfId="0" applyFont="1" applyBorder="1"/>
    <xf numFmtId="0" fontId="32" fillId="0" borderId="6" xfId="0" applyFont="1" applyBorder="1" applyAlignment="1">
      <alignment horizontal="right"/>
    </xf>
    <xf numFmtId="0" fontId="14" fillId="0" borderId="6" xfId="0" applyFont="1" applyBorder="1"/>
    <xf numFmtId="0" fontId="14" fillId="0" borderId="8" xfId="0" applyFont="1" applyBorder="1"/>
    <xf numFmtId="0" fontId="14" fillId="0" borderId="9" xfId="0" applyFont="1" applyBorder="1"/>
    <xf numFmtId="0" fontId="23" fillId="0" borderId="0" xfId="0" applyFont="1"/>
    <xf numFmtId="0" fontId="31" fillId="5" borderId="6" xfId="0" applyFont="1" applyFill="1" applyBorder="1" applyAlignment="1">
      <alignment horizontal="right"/>
    </xf>
    <xf numFmtId="164" fontId="25" fillId="5" borderId="2" xfId="0" applyNumberFormat="1" applyFont="1" applyFill="1" applyBorder="1"/>
    <xf numFmtId="0" fontId="32" fillId="5" borderId="6" xfId="0" applyFont="1" applyFill="1" applyBorder="1" applyAlignment="1">
      <alignment horizontal="right"/>
    </xf>
    <xf numFmtId="164" fontId="22" fillId="5" borderId="3" xfId="0" applyNumberFormat="1" applyFont="1" applyFill="1" applyBorder="1"/>
    <xf numFmtId="0" fontId="11" fillId="5" borderId="0" xfId="0" applyFont="1" applyFill="1"/>
    <xf numFmtId="9" fontId="13" fillId="5" borderId="0" xfId="2" applyFont="1" applyFill="1"/>
    <xf numFmtId="9" fontId="11" fillId="5" borderId="0" xfId="2" applyFont="1" applyFill="1"/>
    <xf numFmtId="165" fontId="23" fillId="0" borderId="0" xfId="1" applyNumberFormat="1" applyFont="1" applyFill="1"/>
    <xf numFmtId="164" fontId="26" fillId="0" borderId="0" xfId="0" applyNumberFormat="1" applyFont="1"/>
    <xf numFmtId="0" fontId="27" fillId="0" borderId="0" xfId="0" applyFont="1"/>
    <xf numFmtId="0" fontId="36" fillId="0" borderId="0" xfId="0" applyFont="1" applyAlignment="1">
      <alignment vertical="center"/>
    </xf>
    <xf numFmtId="0" fontId="35" fillId="0" borderId="0" xfId="0" applyFont="1" applyAlignment="1">
      <alignment vertical="center"/>
    </xf>
    <xf numFmtId="0" fontId="37" fillId="0" borderId="0" xfId="0" applyFont="1" applyAlignment="1">
      <alignment vertical="center"/>
    </xf>
    <xf numFmtId="164" fontId="38" fillId="0" borderId="0" xfId="0" applyNumberFormat="1" applyFont="1" applyAlignment="1">
      <alignment vertical="center"/>
    </xf>
    <xf numFmtId="164" fontId="36" fillId="0" borderId="0" xfId="0" applyNumberFormat="1" applyFont="1" applyAlignment="1">
      <alignment vertical="center"/>
    </xf>
    <xf numFmtId="166" fontId="14" fillId="0" borderId="0" xfId="0" applyNumberFormat="1" applyFont="1"/>
    <xf numFmtId="0" fontId="39" fillId="4" borderId="0" xfId="0" applyFont="1" applyFill="1"/>
    <xf numFmtId="0" fontId="22" fillId="4" borderId="0" xfId="0" applyFont="1" applyFill="1"/>
    <xf numFmtId="0" fontId="40" fillId="4" borderId="0" xfId="0" applyFont="1" applyFill="1"/>
    <xf numFmtId="0" fontId="14" fillId="4" borderId="0" xfId="0" applyFont="1" applyFill="1"/>
    <xf numFmtId="0" fontId="34" fillId="5" borderId="0" xfId="0" applyFont="1" applyFill="1" applyAlignment="1">
      <alignment vertical="center"/>
    </xf>
    <xf numFmtId="0" fontId="34" fillId="6" borderId="0" xfId="0" applyFont="1" applyFill="1" applyAlignment="1">
      <alignment horizontal="left"/>
    </xf>
    <xf numFmtId="0" fontId="34" fillId="6" borderId="0" xfId="0" applyFont="1" applyFill="1" applyAlignment="1">
      <alignment horizontal="left" vertical="top"/>
    </xf>
    <xf numFmtId="165" fontId="19" fillId="0" borderId="2" xfId="1" applyNumberFormat="1" applyFont="1" applyFill="1" applyBorder="1" applyAlignment="1">
      <alignment horizontal="left"/>
    </xf>
    <xf numFmtId="0" fontId="18" fillId="0" borderId="0" xfId="0" applyFont="1" applyAlignment="1">
      <alignment horizontal="right"/>
    </xf>
    <xf numFmtId="165" fontId="19" fillId="0" borderId="2" xfId="1" quotePrefix="1" applyNumberFormat="1" applyFont="1" applyFill="1" applyBorder="1" applyAlignment="1">
      <alignment horizontal="right"/>
    </xf>
    <xf numFmtId="0" fontId="41" fillId="0" borderId="0" xfId="0" applyFont="1"/>
    <xf numFmtId="0" fontId="14" fillId="5" borderId="0" xfId="0" applyFont="1" applyFill="1"/>
    <xf numFmtId="0" fontId="7" fillId="0" borderId="0" xfId="0" applyFont="1"/>
    <xf numFmtId="9" fontId="13" fillId="0" borderId="0" xfId="0" applyNumberFormat="1" applyFont="1"/>
    <xf numFmtId="164" fontId="6" fillId="0" borderId="0" xfId="0" applyNumberFormat="1" applyFont="1"/>
    <xf numFmtId="44" fontId="0" fillId="0" borderId="0" xfId="1" applyFont="1"/>
    <xf numFmtId="0" fontId="5" fillId="0" borderId="0" xfId="0" applyFont="1"/>
    <xf numFmtId="0" fontId="23" fillId="0" borderId="15" xfId="0" applyFont="1" applyBorder="1"/>
    <xf numFmtId="0" fontId="34" fillId="5" borderId="0" xfId="0" applyFont="1" applyFill="1" applyAlignment="1">
      <alignment horizontal="left"/>
    </xf>
    <xf numFmtId="0" fontId="34" fillId="5" borderId="0" xfId="0" applyFont="1" applyFill="1" applyAlignment="1">
      <alignment horizontal="left" vertical="top"/>
    </xf>
    <xf numFmtId="0" fontId="0" fillId="5" borderId="0" xfId="0" applyFill="1"/>
    <xf numFmtId="165" fontId="20" fillId="7" borderId="2" xfId="1" applyNumberFormat="1" applyFont="1" applyFill="1" applyBorder="1" applyAlignment="1">
      <alignment vertical="center"/>
    </xf>
    <xf numFmtId="0" fontId="21" fillId="0" borderId="0" xfId="0" applyFont="1" applyAlignment="1">
      <alignment vertical="center"/>
    </xf>
    <xf numFmtId="0" fontId="24" fillId="0" borderId="0" xfId="0" applyFont="1" applyAlignment="1">
      <alignment vertical="center"/>
    </xf>
    <xf numFmtId="164" fontId="28" fillId="7" borderId="2" xfId="0" applyNumberFormat="1" applyFont="1" applyFill="1" applyBorder="1" applyAlignment="1">
      <alignment vertical="center"/>
    </xf>
    <xf numFmtId="0" fontId="28" fillId="0" borderId="0" xfId="0" applyFont="1" applyAlignment="1">
      <alignment vertical="center"/>
    </xf>
    <xf numFmtId="0" fontId="14" fillId="0" borderId="0" xfId="0" applyFont="1" applyAlignment="1">
      <alignment vertical="center"/>
    </xf>
    <xf numFmtId="0" fontId="4" fillId="0" borderId="0" xfId="0" applyFont="1"/>
    <xf numFmtId="0" fontId="0" fillId="0" borderId="18" xfId="0" applyBorder="1"/>
    <xf numFmtId="0" fontId="0" fillId="0" borderId="15" xfId="0" applyBorder="1"/>
    <xf numFmtId="0" fontId="13" fillId="0" borderId="18" xfId="0" applyFont="1" applyBorder="1"/>
    <xf numFmtId="0" fontId="13" fillId="0" borderId="11" xfId="0" applyFont="1" applyBorder="1"/>
    <xf numFmtId="0" fontId="13" fillId="0" borderId="17" xfId="0" applyFont="1" applyBorder="1"/>
    <xf numFmtId="164" fontId="13" fillId="6" borderId="17" xfId="0" applyNumberFormat="1" applyFont="1" applyFill="1" applyBorder="1" applyAlignment="1">
      <alignment horizontal="right"/>
    </xf>
    <xf numFmtId="164" fontId="13" fillId="6" borderId="16" xfId="0" applyNumberFormat="1" applyFont="1" applyFill="1" applyBorder="1"/>
    <xf numFmtId="164" fontId="13" fillId="6" borderId="17" xfId="0" applyNumberFormat="1" applyFont="1" applyFill="1" applyBorder="1"/>
    <xf numFmtId="165" fontId="0" fillId="0" borderId="0" xfId="1" applyNumberFormat="1" applyFont="1"/>
    <xf numFmtId="0" fontId="0" fillId="0" borderId="19" xfId="0" applyBorder="1"/>
    <xf numFmtId="0" fontId="17" fillId="6" borderId="20" xfId="0" applyFont="1" applyFill="1" applyBorder="1" applyAlignment="1">
      <alignment horizontal="right"/>
    </xf>
    <xf numFmtId="0" fontId="0" fillId="6" borderId="21" xfId="0" applyFill="1" applyBorder="1"/>
    <xf numFmtId="44" fontId="33" fillId="6" borderId="21" xfId="1" applyFont="1" applyFill="1" applyBorder="1"/>
    <xf numFmtId="44" fontId="33" fillId="6" borderId="22" xfId="1" applyFont="1" applyFill="1" applyBorder="1"/>
    <xf numFmtId="0" fontId="42" fillId="0" borderId="0" xfId="0" applyFont="1"/>
    <xf numFmtId="0" fontId="43" fillId="0" borderId="0" xfId="0" applyFont="1"/>
    <xf numFmtId="164" fontId="3" fillId="6" borderId="16" xfId="0" applyNumberFormat="1" applyFont="1" applyFill="1" applyBorder="1" applyAlignment="1">
      <alignment horizontal="right"/>
    </xf>
    <xf numFmtId="0" fontId="3" fillId="0" borderId="0" xfId="0" applyFont="1" applyAlignment="1">
      <alignment horizontal="right"/>
    </xf>
    <xf numFmtId="0" fontId="3" fillId="6" borderId="16" xfId="0" applyFont="1" applyFill="1" applyBorder="1"/>
    <xf numFmtId="0" fontId="3" fillId="0" borderId="18" xfId="0" applyFont="1" applyBorder="1"/>
    <xf numFmtId="0" fontId="3" fillId="0" borderId="0" xfId="0" applyFont="1"/>
    <xf numFmtId="0" fontId="32" fillId="0" borderId="0" xfId="0" applyFont="1"/>
    <xf numFmtId="0" fontId="14" fillId="0" borderId="15" xfId="0" applyFont="1" applyBorder="1"/>
    <xf numFmtId="0" fontId="14" fillId="0" borderId="18" xfId="0" applyFont="1" applyBorder="1"/>
    <xf numFmtId="0" fontId="14" fillId="0" borderId="23" xfId="0" applyFont="1" applyBorder="1"/>
    <xf numFmtId="0" fontId="32" fillId="0" borderId="0" xfId="0" applyFont="1" applyAlignment="1">
      <alignment horizontal="right"/>
    </xf>
    <xf numFmtId="0" fontId="14" fillId="0" borderId="10" xfId="0" applyFont="1" applyBorder="1"/>
    <xf numFmtId="0" fontId="32" fillId="0" borderId="7" xfId="0" applyFont="1" applyBorder="1" applyAlignment="1">
      <alignment horizontal="right"/>
    </xf>
    <xf numFmtId="9" fontId="14" fillId="5" borderId="7" xfId="0" applyNumberFormat="1" applyFont="1" applyFill="1" applyBorder="1" applyAlignment="1">
      <alignment horizontal="center"/>
    </xf>
    <xf numFmtId="0" fontId="22" fillId="2" borderId="4" xfId="0" applyFont="1" applyFill="1" applyBorder="1" applyAlignment="1">
      <alignment horizontal="left"/>
    </xf>
    <xf numFmtId="0" fontId="14" fillId="2" borderId="23" xfId="0" applyFont="1" applyFill="1" applyBorder="1"/>
    <xf numFmtId="0" fontId="14" fillId="2" borderId="6" xfId="0" applyFont="1" applyFill="1" applyBorder="1" applyAlignment="1">
      <alignment horizontal="left"/>
    </xf>
    <xf numFmtId="0" fontId="14" fillId="2" borderId="7" xfId="0" applyFont="1" applyFill="1" applyBorder="1"/>
    <xf numFmtId="0" fontId="9" fillId="2" borderId="6" xfId="0" applyFont="1" applyFill="1" applyBorder="1" applyAlignment="1">
      <alignment horizontal="left"/>
    </xf>
    <xf numFmtId="0" fontId="10" fillId="2" borderId="6" xfId="0" applyFont="1" applyFill="1" applyBorder="1" applyAlignment="1">
      <alignment horizontal="left"/>
    </xf>
    <xf numFmtId="0" fontId="14" fillId="2" borderId="8" xfId="0" applyFont="1" applyFill="1" applyBorder="1" applyAlignment="1">
      <alignment horizontal="left"/>
    </xf>
    <xf numFmtId="0" fontId="14" fillId="2" borderId="10" xfId="0" applyFont="1" applyFill="1" applyBorder="1"/>
    <xf numFmtId="0" fontId="22" fillId="8" borderId="4" xfId="0" applyFont="1" applyFill="1" applyBorder="1" applyAlignment="1">
      <alignment vertical="top"/>
    </xf>
    <xf numFmtId="0" fontId="14" fillId="8" borderId="5" xfId="0" applyFont="1" applyFill="1" applyBorder="1"/>
    <xf numFmtId="0" fontId="32" fillId="8" borderId="5" xfId="0" applyFont="1" applyFill="1" applyBorder="1" applyAlignment="1">
      <alignment horizontal="right"/>
    </xf>
    <xf numFmtId="0" fontId="14" fillId="8" borderId="23" xfId="0" applyFont="1" applyFill="1" applyBorder="1"/>
    <xf numFmtId="0" fontId="3" fillId="8" borderId="6" xfId="0" quotePrefix="1" applyFont="1" applyFill="1" applyBorder="1" applyAlignment="1">
      <alignment horizontal="left" vertical="top"/>
    </xf>
    <xf numFmtId="0" fontId="14" fillId="8" borderId="0" xfId="0" applyFont="1" applyFill="1"/>
    <xf numFmtId="0" fontId="32" fillId="8" borderId="0" xfId="0" applyFont="1" applyFill="1" applyAlignment="1">
      <alignment horizontal="right"/>
    </xf>
    <xf numFmtId="0" fontId="14" fillId="8" borderId="7" xfId="0" applyFont="1" applyFill="1" applyBorder="1"/>
    <xf numFmtId="9" fontId="22" fillId="8" borderId="6" xfId="0" applyNumberFormat="1" applyFont="1" applyFill="1" applyBorder="1" applyAlignment="1">
      <alignment horizontal="left" vertical="top"/>
    </xf>
    <xf numFmtId="0" fontId="11" fillId="8" borderId="0" xfId="0" applyFont="1" applyFill="1"/>
    <xf numFmtId="9" fontId="26" fillId="8" borderId="0" xfId="0" applyNumberFormat="1" applyFont="1" applyFill="1" applyAlignment="1">
      <alignment horizontal="right"/>
    </xf>
    <xf numFmtId="0" fontId="3" fillId="8" borderId="6" xfId="0" applyFont="1" applyFill="1" applyBorder="1" applyAlignment="1">
      <alignment vertical="center"/>
    </xf>
    <xf numFmtId="0" fontId="12" fillId="8" borderId="0" xfId="0" applyFont="1" applyFill="1"/>
    <xf numFmtId="0" fontId="3" fillId="8" borderId="8" xfId="0" applyFont="1" applyFill="1" applyBorder="1" applyAlignment="1">
      <alignment vertical="center"/>
    </xf>
    <xf numFmtId="0" fontId="12" fillId="8" borderId="9" xfId="0" applyFont="1" applyFill="1" applyBorder="1"/>
    <xf numFmtId="0" fontId="14" fillId="8" borderId="9" xfId="0" applyFont="1" applyFill="1" applyBorder="1"/>
    <xf numFmtId="9" fontId="26" fillId="8" borderId="9" xfId="0" applyNumberFormat="1" applyFont="1" applyFill="1" applyBorder="1" applyAlignment="1">
      <alignment horizontal="right"/>
    </xf>
    <xf numFmtId="0" fontId="14" fillId="8" borderId="10" xfId="0" applyFont="1" applyFill="1" applyBorder="1"/>
    <xf numFmtId="0" fontId="26" fillId="5" borderId="0" xfId="0" applyFont="1" applyFill="1" applyAlignment="1">
      <alignment horizontal="right"/>
    </xf>
    <xf numFmtId="0" fontId="34" fillId="5" borderId="0" xfId="0" quotePrefix="1" applyFont="1" applyFill="1" applyAlignment="1">
      <alignment horizontal="right"/>
    </xf>
    <xf numFmtId="0" fontId="44" fillId="0" borderId="0" xfId="0" applyFont="1"/>
    <xf numFmtId="0" fontId="2" fillId="0" borderId="0" xfId="0" applyFont="1" applyAlignment="1">
      <alignment horizontal="right"/>
    </xf>
    <xf numFmtId="0" fontId="2" fillId="0" borderId="0" xfId="0" applyFont="1"/>
    <xf numFmtId="0" fontId="29" fillId="0" borderId="0" xfId="0" applyFont="1" applyAlignment="1">
      <alignment horizontal="center"/>
    </xf>
    <xf numFmtId="0" fontId="3" fillId="0" borderId="11"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0" xfId="0" applyFont="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3" fillId="0" borderId="13" xfId="0" applyFont="1" applyBorder="1"/>
    <xf numFmtId="0" fontId="23" fillId="0" borderId="14" xfId="0" applyFont="1" applyBorder="1"/>
    <xf numFmtId="0" fontId="15"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Medium4"/>
  <colors>
    <mruColors>
      <color rgb="FFFEFFB4"/>
      <color rgb="FFD4D4D4"/>
      <color rgb="FF0079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100310</xdr:colOff>
      <xdr:row>1</xdr:row>
      <xdr:rowOff>63500</xdr:rowOff>
    </xdr:from>
    <xdr:to>
      <xdr:col>7</xdr:col>
      <xdr:colOff>3026827</xdr:colOff>
      <xdr:row>3</xdr:row>
      <xdr:rowOff>304799</xdr:rowOff>
    </xdr:to>
    <xdr:pic>
      <xdr:nvPicPr>
        <xdr:cNvPr id="2" name="Picture 1">
          <a:extLst>
            <a:ext uri="{FF2B5EF4-FFF2-40B4-BE49-F238E27FC236}">
              <a16:creationId xmlns:a16="http://schemas.microsoft.com/office/drawing/2014/main" id="{C0595858-B3F9-3941-8AF7-7289C32BB5FF}"/>
            </a:ext>
          </a:extLst>
        </xdr:cNvPr>
        <xdr:cNvPicPr>
          <a:picLocks noChangeAspect="1"/>
        </xdr:cNvPicPr>
      </xdr:nvPicPr>
      <xdr:blipFill>
        <a:blip xmlns:r="http://schemas.openxmlformats.org/officeDocument/2006/relationships" r:embed="rId1"/>
        <a:stretch>
          <a:fillRect/>
        </a:stretch>
      </xdr:blipFill>
      <xdr:spPr>
        <a:xfrm>
          <a:off x="10387310" y="63500"/>
          <a:ext cx="2926517" cy="95249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B2:AA1010"/>
  <sheetViews>
    <sheetView tabSelected="1" workbookViewId="0"/>
  </sheetViews>
  <sheetFormatPr baseColWidth="10" defaultColWidth="11.28515625" defaultRowHeight="15" customHeight="1" x14ac:dyDescent="0.2"/>
  <cols>
    <col min="1" max="1" width="2.7109375" customWidth="1"/>
    <col min="2" max="2" width="38.85546875" customWidth="1"/>
    <col min="3" max="3" width="18.7109375" customWidth="1"/>
    <col min="4" max="4" width="6.5703125" customWidth="1"/>
    <col min="5" max="5" width="29.42578125" customWidth="1"/>
    <col min="6" max="6" width="19.28515625" customWidth="1"/>
    <col min="7" max="7" width="4.28515625" customWidth="1"/>
    <col min="8" max="8" width="34.85546875" customWidth="1"/>
    <col min="9" max="9" width="19.140625" customWidth="1"/>
    <col min="10" max="10" width="4.85546875" customWidth="1"/>
    <col min="11" max="11" width="33.42578125" customWidth="1"/>
    <col min="12" max="12" width="18.7109375" customWidth="1"/>
    <col min="13" max="27" width="10.5703125" customWidth="1"/>
  </cols>
  <sheetData>
    <row r="2" spans="2:21" ht="28" x14ac:dyDescent="0.2">
      <c r="B2" s="55" t="s">
        <v>111</v>
      </c>
      <c r="C2" s="55"/>
      <c r="D2" s="55"/>
      <c r="E2" s="55"/>
      <c r="F2" s="62"/>
      <c r="G2" s="62"/>
      <c r="H2" s="62"/>
      <c r="I2" s="7"/>
      <c r="J2" s="7"/>
      <c r="K2" s="7"/>
      <c r="L2" s="7"/>
    </row>
    <row r="3" spans="2:21" ht="28" x14ac:dyDescent="0.3">
      <c r="B3" s="55" t="s">
        <v>123</v>
      </c>
      <c r="C3" s="55"/>
      <c r="D3" s="55"/>
      <c r="E3" s="55"/>
      <c r="F3" s="135" t="s">
        <v>178</v>
      </c>
      <c r="G3" s="62"/>
      <c r="H3" s="62"/>
      <c r="I3" s="7"/>
      <c r="J3" s="7"/>
      <c r="K3" s="7"/>
      <c r="L3" s="7"/>
    </row>
    <row r="4" spans="2:21" ht="28" x14ac:dyDescent="0.2">
      <c r="B4" s="55" t="s">
        <v>110</v>
      </c>
      <c r="C4" s="55"/>
      <c r="D4" s="55"/>
      <c r="E4" s="55"/>
      <c r="F4" s="134" t="s">
        <v>177</v>
      </c>
      <c r="G4" s="62"/>
      <c r="H4" s="62"/>
      <c r="I4" s="7"/>
      <c r="J4" s="7"/>
      <c r="K4" s="7"/>
      <c r="L4" s="7"/>
    </row>
    <row r="5" spans="2:21" s="7" customFormat="1" ht="20" customHeight="1" x14ac:dyDescent="0.3">
      <c r="B5" s="139"/>
      <c r="C5" s="139"/>
      <c r="D5" s="139"/>
    </row>
    <row r="6" spans="2:21" s="7" customFormat="1" ht="15.75" customHeight="1" x14ac:dyDescent="0.2">
      <c r="B6" s="143" t="s">
        <v>100</v>
      </c>
      <c r="C6" s="143"/>
      <c r="D6" s="143"/>
      <c r="E6" s="143"/>
      <c r="F6" s="19"/>
      <c r="G6" s="19"/>
      <c r="H6" s="19"/>
      <c r="I6" s="19"/>
      <c r="J6" s="19"/>
      <c r="K6" s="19"/>
      <c r="L6" s="19"/>
    </row>
    <row r="7" spans="2:21" s="7" customFormat="1" ht="15.75" customHeight="1" x14ac:dyDescent="0.2">
      <c r="B7" s="140" t="s">
        <v>157</v>
      </c>
      <c r="C7" s="141"/>
      <c r="D7" s="141"/>
      <c r="E7" s="142"/>
      <c r="F7" s="20"/>
      <c r="G7" s="20"/>
      <c r="H7" s="20"/>
      <c r="I7" s="20"/>
      <c r="J7" s="20"/>
      <c r="K7" s="20"/>
      <c r="L7" s="20"/>
    </row>
    <row r="8" spans="2:21" s="7" customFormat="1" ht="15.75" customHeight="1" x14ac:dyDescent="0.2">
      <c r="B8" s="144" t="s">
        <v>128</v>
      </c>
      <c r="C8" s="144"/>
      <c r="D8" s="144"/>
      <c r="E8" s="145"/>
      <c r="F8" s="21"/>
      <c r="G8" s="21"/>
      <c r="H8" s="21"/>
      <c r="I8" s="21"/>
      <c r="J8" s="21"/>
      <c r="K8" s="21"/>
      <c r="L8" s="21"/>
    </row>
    <row r="9" spans="2:21" s="7" customFormat="1" ht="15.75" customHeight="1" x14ac:dyDescent="0.2">
      <c r="B9" s="146" t="s">
        <v>127</v>
      </c>
      <c r="C9" s="146"/>
      <c r="D9" s="146"/>
      <c r="E9" s="147"/>
      <c r="F9" s="68"/>
      <c r="G9" s="21"/>
      <c r="H9" s="22"/>
      <c r="I9" s="22"/>
      <c r="J9" s="22"/>
      <c r="K9" s="22"/>
      <c r="L9" s="22"/>
    </row>
    <row r="10" spans="2:21" s="7" customFormat="1" ht="21" customHeight="1" thickBot="1" x14ac:dyDescent="0.25">
      <c r="E10" s="102"/>
      <c r="G10" s="8"/>
      <c r="H10" s="101"/>
    </row>
    <row r="11" spans="2:21" s="7" customFormat="1" ht="15.75" customHeight="1" x14ac:dyDescent="0.2">
      <c r="B11" s="26" t="s">
        <v>83</v>
      </c>
      <c r="C11" s="27"/>
      <c r="D11" s="103"/>
      <c r="E11" s="108" t="s">
        <v>2</v>
      </c>
      <c r="F11" s="109"/>
      <c r="G11" s="28"/>
      <c r="H11" s="27"/>
      <c r="I11" s="27"/>
      <c r="J11" s="27"/>
      <c r="K11" s="27"/>
      <c r="L11" s="27"/>
      <c r="M11" s="27"/>
      <c r="N11" s="27"/>
      <c r="O11" s="27"/>
      <c r="P11" s="27"/>
      <c r="Q11" s="27"/>
      <c r="R11" s="27"/>
      <c r="S11" s="27"/>
      <c r="T11" s="27"/>
      <c r="U11" s="103"/>
    </row>
    <row r="12" spans="2:21" s="7" customFormat="1" ht="15.75" customHeight="1" x14ac:dyDescent="0.2">
      <c r="B12" s="31" t="s">
        <v>3</v>
      </c>
      <c r="C12" s="15">
        <v>71600</v>
      </c>
      <c r="D12" s="29"/>
      <c r="E12" s="110" t="s">
        <v>4</v>
      </c>
      <c r="F12" s="111"/>
      <c r="U12" s="29"/>
    </row>
    <row r="13" spans="2:21" s="7" customFormat="1" ht="15.75" customHeight="1" x14ac:dyDescent="0.2">
      <c r="B13" s="31" t="s">
        <v>5</v>
      </c>
      <c r="C13" s="15">
        <f>+'2 Housing Adjustment'!C10</f>
        <v>4500</v>
      </c>
      <c r="D13" s="29"/>
      <c r="E13" s="110" t="s">
        <v>6</v>
      </c>
      <c r="F13" s="111"/>
      <c r="U13" s="29"/>
    </row>
    <row r="14" spans="2:21" s="7" customFormat="1" ht="15.75" customHeight="1" x14ac:dyDescent="0.2">
      <c r="B14" s="31" t="s">
        <v>7</v>
      </c>
      <c r="C14" s="15">
        <f>+'3 Track Record, Exp, Edn, Size'!C16</f>
        <v>6000</v>
      </c>
      <c r="D14" s="29"/>
      <c r="E14" s="112" t="s">
        <v>108</v>
      </c>
      <c r="F14" s="111"/>
      <c r="U14" s="29"/>
    </row>
    <row r="15" spans="2:21" s="7" customFormat="1" ht="15.75" customHeight="1" x14ac:dyDescent="0.2">
      <c r="B15" s="31" t="s">
        <v>8</v>
      </c>
      <c r="C15" s="15">
        <f>+'3 Track Record, Exp, Edn, Size'!F16</f>
        <v>7200</v>
      </c>
      <c r="D15" s="29"/>
      <c r="E15" s="110" t="s">
        <v>9</v>
      </c>
      <c r="F15" s="111"/>
      <c r="U15" s="29"/>
    </row>
    <row r="16" spans="2:21" s="7" customFormat="1" ht="15.75" customHeight="1" x14ac:dyDescent="0.2">
      <c r="B16" s="31" t="s">
        <v>10</v>
      </c>
      <c r="C16" s="15">
        <f>+'3 Track Record, Exp, Edn, Size'!I16</f>
        <v>2800</v>
      </c>
      <c r="D16" s="29"/>
      <c r="E16" s="113" t="s">
        <v>104</v>
      </c>
      <c r="F16" s="111"/>
      <c r="U16" s="29"/>
    </row>
    <row r="17" spans="2:21" s="7" customFormat="1" ht="15.75" customHeight="1" thickBot="1" x14ac:dyDescent="0.25">
      <c r="B17" s="31" t="s">
        <v>12</v>
      </c>
      <c r="C17" s="15">
        <f>+'3 Track Record, Exp, Edn, Size'!L16</f>
        <v>6200</v>
      </c>
      <c r="D17" s="29"/>
      <c r="E17" s="114" t="s">
        <v>11</v>
      </c>
      <c r="F17" s="115"/>
      <c r="U17" s="29"/>
    </row>
    <row r="18" spans="2:21" s="7" customFormat="1" ht="15.75" customHeight="1" thickBot="1" x14ac:dyDescent="0.25">
      <c r="B18" s="30"/>
      <c r="D18" s="106"/>
      <c r="E18" s="30"/>
      <c r="F18" s="104"/>
      <c r="G18" s="104"/>
      <c r="I18" s="104"/>
      <c r="U18" s="29"/>
    </row>
    <row r="19" spans="2:21" s="7" customFormat="1" ht="15.75" customHeight="1" thickBot="1" x14ac:dyDescent="0.25">
      <c r="B19" s="35" t="s">
        <v>87</v>
      </c>
      <c r="C19" s="36">
        <f>SUM(C12:C17)</f>
        <v>98300</v>
      </c>
      <c r="D19" s="107">
        <v>1</v>
      </c>
      <c r="E19" s="116" t="s">
        <v>166</v>
      </c>
      <c r="F19" s="117"/>
      <c r="G19" s="118"/>
      <c r="H19" s="117"/>
      <c r="I19" s="118"/>
      <c r="J19" s="117"/>
      <c r="K19" s="117"/>
      <c r="L19" s="117"/>
      <c r="M19" s="117"/>
      <c r="N19" s="117"/>
      <c r="O19" s="117"/>
      <c r="P19" s="117"/>
      <c r="Q19" s="117"/>
      <c r="R19" s="117"/>
      <c r="S19" s="117"/>
      <c r="T19" s="117"/>
      <c r="U19" s="119"/>
    </row>
    <row r="20" spans="2:21" s="7" customFormat="1" ht="15.75" customHeight="1" thickBot="1" x14ac:dyDescent="0.25">
      <c r="B20" s="37" t="s">
        <v>88</v>
      </c>
      <c r="C20" s="38">
        <f>C$19*D20</f>
        <v>90436</v>
      </c>
      <c r="D20" s="107">
        <v>0.92</v>
      </c>
      <c r="E20" s="120" t="s">
        <v>167</v>
      </c>
      <c r="F20" s="121"/>
      <c r="G20" s="121"/>
      <c r="H20" s="121"/>
      <c r="I20" s="122"/>
      <c r="J20" s="121"/>
      <c r="K20" s="121"/>
      <c r="L20" s="121"/>
      <c r="M20" s="121"/>
      <c r="N20" s="121"/>
      <c r="O20" s="121"/>
      <c r="P20" s="121"/>
      <c r="Q20" s="121"/>
      <c r="R20" s="121"/>
      <c r="S20" s="121"/>
      <c r="T20" s="121"/>
      <c r="U20" s="123"/>
    </row>
    <row r="21" spans="2:21" s="7" customFormat="1" ht="15.75" customHeight="1" thickBot="1" x14ac:dyDescent="0.25">
      <c r="B21" s="37" t="s">
        <v>89</v>
      </c>
      <c r="C21" s="38">
        <f>C$19*D21</f>
        <v>82572</v>
      </c>
      <c r="D21" s="107">
        <v>0.84</v>
      </c>
      <c r="E21" s="120" t="s">
        <v>176</v>
      </c>
      <c r="F21" s="121"/>
      <c r="G21" s="121"/>
      <c r="H21" s="121"/>
      <c r="I21" s="122"/>
      <c r="J21" s="121"/>
      <c r="K21" s="121"/>
      <c r="L21" s="121"/>
      <c r="M21" s="121"/>
      <c r="N21" s="121"/>
      <c r="O21" s="121"/>
      <c r="P21" s="121"/>
      <c r="Q21" s="121"/>
      <c r="R21" s="121"/>
      <c r="S21" s="121"/>
      <c r="T21" s="121"/>
      <c r="U21" s="123"/>
    </row>
    <row r="22" spans="2:21" s="7" customFormat="1" ht="15.75" customHeight="1" thickBot="1" x14ac:dyDescent="0.25">
      <c r="B22" s="37" t="s">
        <v>90</v>
      </c>
      <c r="C22" s="38">
        <f>C$19*D22</f>
        <v>74708</v>
      </c>
      <c r="D22" s="107">
        <v>0.76</v>
      </c>
      <c r="E22" s="124" t="s">
        <v>169</v>
      </c>
      <c r="F22" s="125"/>
      <c r="G22" s="121"/>
      <c r="H22" s="121"/>
      <c r="I22" s="126"/>
      <c r="J22" s="126"/>
      <c r="K22" s="121"/>
      <c r="L22" s="121"/>
      <c r="M22" s="121"/>
      <c r="N22" s="121"/>
      <c r="O22" s="121"/>
      <c r="P22" s="121"/>
      <c r="Q22" s="121"/>
      <c r="R22" s="121"/>
      <c r="S22" s="121"/>
      <c r="T22" s="121"/>
      <c r="U22" s="123"/>
    </row>
    <row r="23" spans="2:21" s="7" customFormat="1" ht="15.75" customHeight="1" thickBot="1" x14ac:dyDescent="0.25">
      <c r="B23" s="37" t="s">
        <v>91</v>
      </c>
      <c r="C23" s="38">
        <f>C$19*D23</f>
        <v>66844</v>
      </c>
      <c r="D23" s="107">
        <v>0.68</v>
      </c>
      <c r="E23" s="127" t="s">
        <v>168</v>
      </c>
      <c r="F23" s="128"/>
      <c r="G23" s="121"/>
      <c r="H23" s="121"/>
      <c r="I23" s="126"/>
      <c r="J23" s="126"/>
      <c r="K23" s="121"/>
      <c r="L23" s="121"/>
      <c r="M23" s="121"/>
      <c r="N23" s="121"/>
      <c r="O23" s="121"/>
      <c r="P23" s="121"/>
      <c r="Q23" s="121"/>
      <c r="R23" s="121"/>
      <c r="S23" s="121"/>
      <c r="T23" s="121"/>
      <c r="U23" s="123"/>
    </row>
    <row r="24" spans="2:21" s="7" customFormat="1" ht="15.75" customHeight="1" x14ac:dyDescent="0.2">
      <c r="B24" s="31"/>
      <c r="C24" s="14" t="s">
        <v>28</v>
      </c>
      <c r="D24" s="29"/>
      <c r="E24" s="127" t="s">
        <v>170</v>
      </c>
      <c r="F24" s="128"/>
      <c r="G24" s="121"/>
      <c r="H24" s="126"/>
      <c r="I24" s="126"/>
      <c r="J24" s="126"/>
      <c r="K24" s="121"/>
      <c r="L24" s="121"/>
      <c r="M24" s="121"/>
      <c r="N24" s="121"/>
      <c r="O24" s="121"/>
      <c r="P24" s="121"/>
      <c r="Q24" s="121"/>
      <c r="R24" s="121"/>
      <c r="S24" s="121"/>
      <c r="T24" s="121"/>
      <c r="U24" s="123"/>
    </row>
    <row r="25" spans="2:21" s="7" customFormat="1" ht="15.75" customHeight="1" x14ac:dyDescent="0.2">
      <c r="B25" s="31"/>
      <c r="C25" s="14"/>
      <c r="D25" s="29"/>
      <c r="E25" s="127" t="s">
        <v>175</v>
      </c>
      <c r="F25" s="128"/>
      <c r="G25" s="121"/>
      <c r="H25" s="126"/>
      <c r="I25" s="126"/>
      <c r="J25" s="126"/>
      <c r="K25" s="121"/>
      <c r="L25" s="121"/>
      <c r="M25" s="121"/>
      <c r="N25" s="121"/>
      <c r="O25" s="121"/>
      <c r="P25" s="121"/>
      <c r="Q25" s="121"/>
      <c r="R25" s="121"/>
      <c r="S25" s="121"/>
      <c r="T25" s="121"/>
      <c r="U25" s="123"/>
    </row>
    <row r="26" spans="2:21" s="7" customFormat="1" ht="15.75" customHeight="1" x14ac:dyDescent="0.2">
      <c r="B26" s="31"/>
      <c r="C26" s="14"/>
      <c r="D26" s="29"/>
      <c r="E26" s="127" t="s">
        <v>171</v>
      </c>
      <c r="F26" s="128"/>
      <c r="G26" s="121"/>
      <c r="H26" s="126"/>
      <c r="I26" s="126"/>
      <c r="J26" s="126"/>
      <c r="K26" s="121"/>
      <c r="L26" s="121"/>
      <c r="M26" s="121"/>
      <c r="N26" s="121"/>
      <c r="O26" s="121"/>
      <c r="P26" s="121"/>
      <c r="Q26" s="121"/>
      <c r="R26" s="121"/>
      <c r="S26" s="121"/>
      <c r="T26" s="121"/>
      <c r="U26" s="123"/>
    </row>
    <row r="27" spans="2:21" s="7" customFormat="1" ht="15.75" customHeight="1" thickBot="1" x14ac:dyDescent="0.25">
      <c r="B27" s="32"/>
      <c r="C27" s="33"/>
      <c r="D27" s="105"/>
      <c r="E27" s="129" t="s">
        <v>174</v>
      </c>
      <c r="F27" s="130"/>
      <c r="G27" s="131"/>
      <c r="H27" s="132"/>
      <c r="I27" s="132"/>
      <c r="J27" s="132"/>
      <c r="K27" s="131"/>
      <c r="L27" s="131"/>
      <c r="M27" s="131"/>
      <c r="N27" s="131"/>
      <c r="O27" s="131"/>
      <c r="P27" s="131"/>
      <c r="Q27" s="131"/>
      <c r="R27" s="131"/>
      <c r="S27" s="131"/>
      <c r="T27" s="131"/>
      <c r="U27" s="133"/>
    </row>
    <row r="28" spans="2:21" s="7" customFormat="1" ht="21" customHeight="1" x14ac:dyDescent="0.2">
      <c r="G28" s="8"/>
    </row>
    <row r="29" spans="2:21" s="45" customFormat="1" ht="29" customHeight="1" x14ac:dyDescent="0.2">
      <c r="B29" s="46" t="s">
        <v>103</v>
      </c>
      <c r="E29" s="47" t="s">
        <v>117</v>
      </c>
      <c r="F29" s="48"/>
      <c r="H29" s="46" t="s">
        <v>118</v>
      </c>
      <c r="I29" s="49"/>
      <c r="K29" s="46" t="s">
        <v>119</v>
      </c>
      <c r="L29" s="49"/>
    </row>
    <row r="30" spans="2:21" s="7" customFormat="1" ht="15.75" customHeight="1" x14ac:dyDescent="0.2">
      <c r="B30" s="12" t="s">
        <v>3</v>
      </c>
      <c r="C30" s="24">
        <f>+C12</f>
        <v>71600</v>
      </c>
      <c r="E30" s="34" t="s">
        <v>3</v>
      </c>
      <c r="F30" s="24">
        <f>+C12</f>
        <v>71600</v>
      </c>
      <c r="H30" s="12" t="s">
        <v>3</v>
      </c>
      <c r="I30" s="24">
        <f>+C12</f>
        <v>71600</v>
      </c>
      <c r="K30" s="12" t="s">
        <v>3</v>
      </c>
      <c r="L30" s="24">
        <f>+C12</f>
        <v>71600</v>
      </c>
    </row>
    <row r="31" spans="2:21" s="7" customFormat="1" ht="15.75" customHeight="1" x14ac:dyDescent="0.2">
      <c r="B31" s="16" t="s">
        <v>17</v>
      </c>
      <c r="C31" s="24">
        <v>13600</v>
      </c>
      <c r="E31" s="34" t="s">
        <v>92</v>
      </c>
      <c r="F31" s="42">
        <v>4500</v>
      </c>
      <c r="H31" s="16" t="s">
        <v>16</v>
      </c>
      <c r="I31" s="24">
        <v>-1800</v>
      </c>
      <c r="K31" s="16" t="s">
        <v>98</v>
      </c>
      <c r="L31" s="24">
        <v>900</v>
      </c>
    </row>
    <row r="32" spans="2:21" s="7" customFormat="1" ht="15.75" customHeight="1" x14ac:dyDescent="0.2">
      <c r="B32" s="12" t="s">
        <v>18</v>
      </c>
      <c r="C32" s="24">
        <v>5500</v>
      </c>
      <c r="E32" s="34" t="s">
        <v>18</v>
      </c>
      <c r="F32" s="42">
        <v>5500</v>
      </c>
      <c r="H32" s="12" t="s">
        <v>18</v>
      </c>
      <c r="I32" s="24">
        <v>7500</v>
      </c>
      <c r="K32" s="12" t="s">
        <v>18</v>
      </c>
      <c r="L32" s="24">
        <v>5000</v>
      </c>
    </row>
    <row r="33" spans="2:27" s="7" customFormat="1" ht="15.75" customHeight="1" x14ac:dyDescent="0.2">
      <c r="B33" s="16" t="s">
        <v>93</v>
      </c>
      <c r="C33" s="24">
        <v>4500</v>
      </c>
      <c r="E33" s="34" t="s">
        <v>94</v>
      </c>
      <c r="F33" s="42">
        <v>3600</v>
      </c>
      <c r="H33" s="17" t="s">
        <v>107</v>
      </c>
      <c r="I33" s="24">
        <v>9000</v>
      </c>
      <c r="K33" s="17" t="s">
        <v>19</v>
      </c>
      <c r="L33" s="24">
        <v>9000</v>
      </c>
    </row>
    <row r="34" spans="2:27" s="7" customFormat="1" ht="15.75" customHeight="1" x14ac:dyDescent="0.2">
      <c r="B34" s="12" t="s">
        <v>20</v>
      </c>
      <c r="C34" s="24">
        <v>1400</v>
      </c>
      <c r="E34" s="34" t="s">
        <v>21</v>
      </c>
      <c r="F34" s="42">
        <v>2800</v>
      </c>
      <c r="H34" s="12" t="s">
        <v>22</v>
      </c>
      <c r="I34" s="24">
        <v>4200</v>
      </c>
      <c r="K34" s="17" t="s">
        <v>21</v>
      </c>
      <c r="L34" s="24">
        <v>2800</v>
      </c>
    </row>
    <row r="35" spans="2:27" s="7" customFormat="1" ht="15.75" customHeight="1" x14ac:dyDescent="0.2">
      <c r="B35" s="12" t="s">
        <v>23</v>
      </c>
      <c r="C35" s="24">
        <v>0</v>
      </c>
      <c r="E35" s="34" t="s">
        <v>24</v>
      </c>
      <c r="F35" s="42">
        <v>6200</v>
      </c>
      <c r="H35" s="12" t="s">
        <v>24</v>
      </c>
      <c r="I35" s="24">
        <v>6200</v>
      </c>
      <c r="K35" s="16" t="s">
        <v>82</v>
      </c>
      <c r="L35" s="24">
        <v>9300</v>
      </c>
    </row>
    <row r="36" spans="2:27" s="7" customFormat="1" ht="15.75" customHeight="1" x14ac:dyDescent="0.2">
      <c r="B36" s="39" t="s">
        <v>95</v>
      </c>
      <c r="C36" s="40">
        <v>1</v>
      </c>
      <c r="E36" s="39" t="s">
        <v>96</v>
      </c>
      <c r="F36" s="41">
        <v>0.76</v>
      </c>
      <c r="H36" s="39" t="s">
        <v>97</v>
      </c>
      <c r="I36" s="40">
        <v>0.84</v>
      </c>
      <c r="K36" s="39" t="s">
        <v>99</v>
      </c>
      <c r="L36" s="40">
        <v>0.92</v>
      </c>
    </row>
    <row r="37" spans="2:27" s="7" customFormat="1" ht="15.75" customHeight="1" x14ac:dyDescent="0.2">
      <c r="B37" s="12"/>
      <c r="C37" s="13"/>
      <c r="E37" s="12"/>
      <c r="F37" s="13"/>
      <c r="H37" s="12"/>
      <c r="I37" s="13"/>
      <c r="K37" s="12"/>
      <c r="L37" s="13"/>
    </row>
    <row r="38" spans="2:27" s="7" customFormat="1" ht="15.75" customHeight="1" x14ac:dyDescent="0.2">
      <c r="B38" s="10" t="s">
        <v>25</v>
      </c>
      <c r="C38" s="25">
        <f>SUM(C30:C35)*C36</f>
        <v>96600</v>
      </c>
      <c r="E38" s="10" t="s">
        <v>26</v>
      </c>
      <c r="F38" s="25">
        <f>SUM(F30:F35)*F36</f>
        <v>71592</v>
      </c>
      <c r="H38" s="10" t="s">
        <v>27</v>
      </c>
      <c r="I38" s="25">
        <f>SUM(I30:I35)*I36</f>
        <v>81228</v>
      </c>
      <c r="K38" s="10" t="s">
        <v>102</v>
      </c>
      <c r="L38" s="25">
        <f>SUM(L30:L35)*L36</f>
        <v>90712</v>
      </c>
    </row>
    <row r="39" spans="2:27" s="7" customFormat="1" ht="15.75" customHeight="1" x14ac:dyDescent="0.2">
      <c r="B39" s="12"/>
      <c r="C39" s="14" t="s">
        <v>28</v>
      </c>
      <c r="E39" s="12"/>
      <c r="F39" s="14" t="s">
        <v>28</v>
      </c>
      <c r="H39" s="12"/>
      <c r="I39" s="14" t="s">
        <v>28</v>
      </c>
      <c r="K39" s="12"/>
      <c r="L39" s="14" t="s">
        <v>28</v>
      </c>
    </row>
    <row r="40" spans="2:27" s="7" customFormat="1" ht="15.75" customHeight="1" x14ac:dyDescent="0.2">
      <c r="B40" s="12"/>
      <c r="C40" s="11"/>
      <c r="F40" s="50"/>
      <c r="I40" s="50"/>
      <c r="L40" s="50"/>
    </row>
    <row r="41" spans="2:27" s="7" customFormat="1" ht="15.75" customHeight="1" x14ac:dyDescent="0.2">
      <c r="C41" s="9"/>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2:27" s="7" customFormat="1" ht="15.75" customHeight="1" x14ac:dyDescent="0.2">
      <c r="B42" s="8" t="s">
        <v>84</v>
      </c>
      <c r="C42" s="9"/>
    </row>
    <row r="43" spans="2:27" s="7" customFormat="1" ht="15.75" customHeight="1" x14ac:dyDescent="0.2">
      <c r="B43" s="16" t="s">
        <v>101</v>
      </c>
      <c r="C43" s="9"/>
    </row>
    <row r="44" spans="2:27" s="7" customFormat="1" ht="15.75" customHeight="1" x14ac:dyDescent="0.2">
      <c r="B44" s="7" t="s">
        <v>29</v>
      </c>
      <c r="C44" s="9"/>
    </row>
    <row r="45" spans="2:27" s="7" customFormat="1" ht="15.75" customHeight="1" x14ac:dyDescent="0.2">
      <c r="B45" s="138" t="s">
        <v>194</v>
      </c>
      <c r="C45" s="9"/>
    </row>
    <row r="46" spans="2:27" s="7" customFormat="1" ht="15.75" customHeight="1" x14ac:dyDescent="0.2">
      <c r="C46" s="9"/>
    </row>
    <row r="47" spans="2:27" s="7" customFormat="1" ht="15.75" customHeight="1" x14ac:dyDescent="0.2">
      <c r="B47" s="8" t="s">
        <v>85</v>
      </c>
      <c r="C47" s="43"/>
    </row>
    <row r="48" spans="2:27" s="7" customFormat="1" ht="15.75" customHeight="1" x14ac:dyDescent="0.2">
      <c r="B48" s="7" t="s">
        <v>30</v>
      </c>
    </row>
    <row r="49" spans="2:2" s="7" customFormat="1" ht="15.75" customHeight="1" x14ac:dyDescent="0.2">
      <c r="B49" s="99" t="s">
        <v>156</v>
      </c>
    </row>
    <row r="50" spans="2:2" s="7" customFormat="1" ht="15.75" customHeight="1" x14ac:dyDescent="0.2">
      <c r="B50" s="7" t="s">
        <v>31</v>
      </c>
    </row>
    <row r="51" spans="2:2" s="7" customFormat="1" ht="15.75" customHeight="1" x14ac:dyDescent="0.2">
      <c r="B51" s="44" t="s">
        <v>32</v>
      </c>
    </row>
    <row r="52" spans="2:2" s="7" customFormat="1" ht="15.75" customHeight="1" x14ac:dyDescent="0.2">
      <c r="B52" s="67"/>
    </row>
    <row r="53" spans="2:2" s="7" customFormat="1" ht="15.75" customHeight="1" x14ac:dyDescent="0.2">
      <c r="B53" s="8" t="s">
        <v>86</v>
      </c>
    </row>
    <row r="54" spans="2:2" s="7" customFormat="1" ht="15.75" customHeight="1" x14ac:dyDescent="0.2">
      <c r="B54" s="78" t="s">
        <v>135</v>
      </c>
    </row>
    <row r="55" spans="2:2" s="7" customFormat="1" ht="15.75" customHeight="1" x14ac:dyDescent="0.2">
      <c r="B55" s="7" t="s">
        <v>33</v>
      </c>
    </row>
    <row r="56" spans="2:2" s="7" customFormat="1" ht="15.75" customHeight="1" x14ac:dyDescent="0.2">
      <c r="B56" s="99" t="s">
        <v>155</v>
      </c>
    </row>
    <row r="57" spans="2:2" s="7" customFormat="1" ht="15.75" customHeight="1" x14ac:dyDescent="0.2"/>
    <row r="58" spans="2:2" ht="15.75" customHeight="1" x14ac:dyDescent="0.2"/>
    <row r="59" spans="2:2" ht="15.75" customHeight="1" x14ac:dyDescent="0.2"/>
    <row r="60" spans="2:2" ht="15.75" customHeight="1" x14ac:dyDescent="0.2"/>
    <row r="61" spans="2:2" ht="15.75" customHeight="1" x14ac:dyDescent="0.2"/>
    <row r="62" spans="2:2" ht="15.75" customHeight="1" x14ac:dyDescent="0.2"/>
    <row r="63" spans="2:2" ht="15.75" customHeight="1" x14ac:dyDescent="0.2"/>
    <row r="64" spans="2: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sheetData>
  <mergeCells count="5">
    <mergeCell ref="B5:D5"/>
    <mergeCell ref="B7:E7"/>
    <mergeCell ref="B6:E6"/>
    <mergeCell ref="B8:E8"/>
    <mergeCell ref="B9:E9"/>
  </mergeCells>
  <phoneticPr fontId="30" type="noConversion"/>
  <pageMargins left="0.75" right="0.75" top="1" bottom="1" header="0" footer="0"/>
  <pageSetup scale="41" fitToHeight="2" orientation="landscape" horizontalDpi="0"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EFFB4"/>
    <pageSetUpPr fitToPage="1"/>
  </sheetPr>
  <dimension ref="B2:K1004"/>
  <sheetViews>
    <sheetView topLeftCell="A3" workbookViewId="0">
      <selection activeCell="F36" sqref="F36"/>
    </sheetView>
  </sheetViews>
  <sheetFormatPr baseColWidth="10" defaultColWidth="11.28515625" defaultRowHeight="15" customHeight="1" x14ac:dyDescent="0.2"/>
  <cols>
    <col min="1" max="1" width="2.7109375" customWidth="1"/>
    <col min="2" max="2" width="20.42578125" customWidth="1"/>
    <col min="3" max="3" width="14.42578125" customWidth="1"/>
    <col min="4" max="4" width="15.28515625" customWidth="1"/>
    <col min="5" max="5" width="15.42578125" customWidth="1"/>
    <col min="6" max="6" width="14.42578125" customWidth="1"/>
    <col min="7" max="7" width="12.28515625" customWidth="1"/>
    <col min="8" max="9" width="10.5703125" customWidth="1"/>
    <col min="10" max="10" width="12.140625" style="87" customWidth="1"/>
    <col min="11" max="11" width="10.5703125" style="87" customWidth="1"/>
    <col min="12" max="23" width="10.5703125" customWidth="1"/>
  </cols>
  <sheetData>
    <row r="2" spans="2:8" ht="28" x14ac:dyDescent="0.3">
      <c r="B2" s="69" t="s">
        <v>109</v>
      </c>
      <c r="C2" s="70"/>
      <c r="D2" s="70"/>
      <c r="E2" s="70"/>
      <c r="F2" s="70"/>
      <c r="G2" s="71"/>
    </row>
    <row r="3" spans="2:8" ht="28" x14ac:dyDescent="0.2">
      <c r="B3" s="55" t="s">
        <v>120</v>
      </c>
      <c r="C3" s="70"/>
      <c r="D3" s="70"/>
      <c r="E3" s="70"/>
      <c r="F3" s="70"/>
      <c r="G3" s="71"/>
    </row>
    <row r="4" spans="2:8" ht="28" x14ac:dyDescent="0.3">
      <c r="B4" s="69" t="s">
        <v>122</v>
      </c>
      <c r="C4" s="70"/>
      <c r="D4" s="70"/>
      <c r="E4" s="70"/>
      <c r="F4" s="70"/>
      <c r="G4" s="71"/>
    </row>
    <row r="5" spans="2:8" ht="15.75" customHeight="1" x14ac:dyDescent="0.25">
      <c r="B5" s="148"/>
      <c r="C5" s="148"/>
    </row>
    <row r="6" spans="2:8" ht="15.75" customHeight="1" x14ac:dyDescent="0.25">
      <c r="B6" s="93" t="s">
        <v>46</v>
      </c>
      <c r="C6" s="6"/>
    </row>
    <row r="7" spans="2:8" ht="15.75" customHeight="1" x14ac:dyDescent="0.2">
      <c r="B7" s="94" t="s">
        <v>147</v>
      </c>
    </row>
    <row r="8" spans="2:8" ht="15.75" customHeight="1" x14ac:dyDescent="0.2"/>
    <row r="9" spans="2:8" ht="15.75" customHeight="1" thickBot="1" x14ac:dyDescent="0.25"/>
    <row r="10" spans="2:8" ht="16" customHeight="1" thickBot="1" x14ac:dyDescent="0.25">
      <c r="B10" s="73" t="s">
        <v>146</v>
      </c>
      <c r="C10" s="72">
        <v>4500</v>
      </c>
    </row>
    <row r="11" spans="2:8" ht="15.75" customHeight="1" x14ac:dyDescent="0.2"/>
    <row r="12" spans="2:8" ht="15.75" customHeight="1" x14ac:dyDescent="0.2">
      <c r="B12" s="1" t="s">
        <v>47</v>
      </c>
      <c r="C12" s="3">
        <v>600000</v>
      </c>
      <c r="D12" s="3">
        <v>4100</v>
      </c>
      <c r="E12" s="3">
        <f>+D12*12</f>
        <v>49200</v>
      </c>
      <c r="F12" s="3"/>
    </row>
    <row r="13" spans="2:8" ht="15.75" customHeight="1" thickBot="1" x14ac:dyDescent="0.25">
      <c r="E13" s="79"/>
      <c r="F13" s="88"/>
      <c r="G13" s="80"/>
    </row>
    <row r="14" spans="2:8" ht="15.75" customHeight="1" x14ac:dyDescent="0.2">
      <c r="B14" s="2" t="s">
        <v>48</v>
      </c>
      <c r="C14" s="5" t="s">
        <v>49</v>
      </c>
      <c r="D14" s="5" t="s">
        <v>50</v>
      </c>
      <c r="E14" s="5" t="s">
        <v>51</v>
      </c>
      <c r="F14" s="89" t="s">
        <v>145</v>
      </c>
      <c r="H14" s="2" t="s">
        <v>52</v>
      </c>
    </row>
    <row r="15" spans="2:8" ht="15.75" customHeight="1" x14ac:dyDescent="0.2">
      <c r="F15" s="90"/>
      <c r="G15" s="18"/>
    </row>
    <row r="16" spans="2:8" ht="15.75" customHeight="1" thickBot="1" x14ac:dyDescent="0.25">
      <c r="B16" s="1" t="s">
        <v>53</v>
      </c>
      <c r="C16" s="87">
        <v>325000</v>
      </c>
      <c r="D16" s="87">
        <v>2610</v>
      </c>
      <c r="E16" s="3">
        <f>+D16*12</f>
        <v>31320</v>
      </c>
      <c r="F16" s="91">
        <v>-15400</v>
      </c>
      <c r="G16" s="66"/>
      <c r="H16" s="4" t="s">
        <v>54</v>
      </c>
    </row>
    <row r="17" spans="2:9" ht="15.75" customHeight="1" thickBot="1" x14ac:dyDescent="0.25">
      <c r="B17" s="1" t="s">
        <v>57</v>
      </c>
      <c r="C17" s="87">
        <v>525000</v>
      </c>
      <c r="D17" s="87">
        <v>3754</v>
      </c>
      <c r="E17" s="3">
        <f t="shared" ref="E17:E44" si="0">+D17*12</f>
        <v>45048</v>
      </c>
      <c r="F17" s="91">
        <v>-8100</v>
      </c>
      <c r="G17" s="66"/>
      <c r="H17" s="1" t="s">
        <v>74</v>
      </c>
      <c r="I17" s="58">
        <v>13600</v>
      </c>
    </row>
    <row r="18" spans="2:9" ht="15.75" customHeight="1" x14ac:dyDescent="0.2">
      <c r="B18" s="1" t="s">
        <v>56</v>
      </c>
      <c r="C18" s="87">
        <v>575000</v>
      </c>
      <c r="D18" s="87">
        <v>4040</v>
      </c>
      <c r="E18" s="3">
        <f t="shared" si="0"/>
        <v>48480</v>
      </c>
      <c r="F18" s="91">
        <v>-6300</v>
      </c>
      <c r="G18" s="66"/>
      <c r="I18" s="59"/>
    </row>
    <row r="19" spans="2:9" ht="15.75" customHeight="1" x14ac:dyDescent="0.2">
      <c r="B19" s="1" t="s">
        <v>136</v>
      </c>
      <c r="C19" s="87">
        <v>600000</v>
      </c>
      <c r="D19" s="87">
        <v>4183</v>
      </c>
      <c r="E19" s="3">
        <f t="shared" si="0"/>
        <v>50196</v>
      </c>
      <c r="F19" s="91">
        <v>-5400</v>
      </c>
      <c r="G19" s="66"/>
      <c r="I19" s="59"/>
    </row>
    <row r="20" spans="2:9" ht="15.75" customHeight="1" thickBot="1" x14ac:dyDescent="0.25">
      <c r="B20" s="1" t="s">
        <v>137</v>
      </c>
      <c r="C20" s="87">
        <v>600000</v>
      </c>
      <c r="D20" s="87">
        <v>4183</v>
      </c>
      <c r="E20" s="3">
        <f t="shared" si="0"/>
        <v>50196</v>
      </c>
      <c r="F20" s="91">
        <v>-5400</v>
      </c>
      <c r="G20" s="66"/>
      <c r="H20" s="4" t="s">
        <v>58</v>
      </c>
      <c r="I20" s="59"/>
    </row>
    <row r="21" spans="2:9" ht="15.75" customHeight="1" thickBot="1" x14ac:dyDescent="0.25">
      <c r="B21" s="1" t="s">
        <v>65</v>
      </c>
      <c r="C21" s="87">
        <v>600000</v>
      </c>
      <c r="D21" s="87">
        <v>4183</v>
      </c>
      <c r="E21" s="3">
        <f t="shared" si="0"/>
        <v>50196</v>
      </c>
      <c r="F21" s="91">
        <v>-5400</v>
      </c>
      <c r="G21" s="66"/>
      <c r="H21" s="1" t="s">
        <v>73</v>
      </c>
      <c r="I21" s="60">
        <v>4500</v>
      </c>
    </row>
    <row r="22" spans="2:9" ht="15.75" customHeight="1" x14ac:dyDescent="0.2">
      <c r="B22" s="1" t="s">
        <v>71</v>
      </c>
      <c r="C22" s="87">
        <v>625000</v>
      </c>
      <c r="D22" s="87">
        <v>4326</v>
      </c>
      <c r="E22" s="3">
        <f t="shared" si="0"/>
        <v>51912</v>
      </c>
      <c r="F22" s="91">
        <v>-4600</v>
      </c>
      <c r="G22" s="66"/>
      <c r="I22" s="59"/>
    </row>
    <row r="23" spans="2:9" ht="15.75" customHeight="1" x14ac:dyDescent="0.2">
      <c r="B23" s="1" t="s">
        <v>64</v>
      </c>
      <c r="C23" s="87">
        <v>625000</v>
      </c>
      <c r="D23" s="87">
        <v>4326</v>
      </c>
      <c r="E23" s="3">
        <f t="shared" si="0"/>
        <v>51912</v>
      </c>
      <c r="F23" s="91">
        <v>-4500</v>
      </c>
      <c r="G23" s="66"/>
      <c r="I23" s="59"/>
    </row>
    <row r="24" spans="2:9" ht="15.75" customHeight="1" thickBot="1" x14ac:dyDescent="0.25">
      <c r="B24" s="1" t="s">
        <v>55</v>
      </c>
      <c r="C24" s="87">
        <v>625000</v>
      </c>
      <c r="D24" s="87">
        <v>4326</v>
      </c>
      <c r="E24" s="3">
        <f t="shared" si="0"/>
        <v>51912</v>
      </c>
      <c r="F24" s="91">
        <v>-4500</v>
      </c>
      <c r="G24" s="66"/>
      <c r="H24" s="4" t="s">
        <v>63</v>
      </c>
      <c r="I24" s="59"/>
    </row>
    <row r="25" spans="2:9" ht="15.75" customHeight="1" thickBot="1" x14ac:dyDescent="0.25">
      <c r="B25" s="1" t="s">
        <v>70</v>
      </c>
      <c r="C25" s="87">
        <v>675000</v>
      </c>
      <c r="D25" s="87">
        <v>4612</v>
      </c>
      <c r="E25" s="3">
        <f t="shared" si="0"/>
        <v>55344</v>
      </c>
      <c r="F25" s="91">
        <v>-2700</v>
      </c>
      <c r="G25" s="66"/>
      <c r="H25" s="1" t="s">
        <v>66</v>
      </c>
      <c r="I25" s="60">
        <v>-1800</v>
      </c>
    </row>
    <row r="26" spans="2:9" ht="15.75" customHeight="1" x14ac:dyDescent="0.2">
      <c r="B26" s="1" t="s">
        <v>66</v>
      </c>
      <c r="C26" s="87">
        <v>700000</v>
      </c>
      <c r="D26" s="87">
        <v>4755</v>
      </c>
      <c r="E26" s="3">
        <f t="shared" si="0"/>
        <v>57060</v>
      </c>
      <c r="F26" s="91">
        <v>-1800</v>
      </c>
      <c r="G26" s="66"/>
      <c r="I26" s="59"/>
    </row>
    <row r="27" spans="2:9" ht="15.75" customHeight="1" x14ac:dyDescent="0.2">
      <c r="B27" s="1" t="s">
        <v>61</v>
      </c>
      <c r="C27" s="87">
        <v>725000</v>
      </c>
      <c r="D27" s="87">
        <v>4898</v>
      </c>
      <c r="E27" s="3">
        <f t="shared" si="0"/>
        <v>58776</v>
      </c>
      <c r="F27" s="91">
        <v>-900</v>
      </c>
      <c r="G27" s="66"/>
      <c r="I27" s="59"/>
    </row>
    <row r="28" spans="2:9" ht="15.75" customHeight="1" thickBot="1" x14ac:dyDescent="0.25">
      <c r="B28" s="1" t="s">
        <v>67</v>
      </c>
      <c r="C28" s="87">
        <v>750000</v>
      </c>
      <c r="D28" s="87">
        <v>5041</v>
      </c>
      <c r="E28" s="3">
        <f t="shared" si="0"/>
        <v>60492</v>
      </c>
      <c r="F28" s="91">
        <v>0</v>
      </c>
      <c r="G28" s="66"/>
      <c r="H28" s="4" t="s">
        <v>63</v>
      </c>
      <c r="I28" s="59"/>
    </row>
    <row r="29" spans="2:9" ht="15.75" customHeight="1" thickBot="1" x14ac:dyDescent="0.25">
      <c r="B29" s="1" t="s">
        <v>60</v>
      </c>
      <c r="C29" s="87">
        <v>750000</v>
      </c>
      <c r="D29" s="87">
        <v>5041</v>
      </c>
      <c r="E29" s="3">
        <f t="shared" si="0"/>
        <v>60492</v>
      </c>
      <c r="F29" s="91">
        <v>0</v>
      </c>
      <c r="G29" s="66"/>
      <c r="H29" s="1" t="s">
        <v>69</v>
      </c>
      <c r="I29" s="60">
        <v>900</v>
      </c>
    </row>
    <row r="30" spans="2:9" ht="15.75" customHeight="1" x14ac:dyDescent="0.2">
      <c r="B30" s="1" t="s">
        <v>106</v>
      </c>
      <c r="C30" s="87">
        <v>750000</v>
      </c>
      <c r="D30" s="87">
        <v>5041</v>
      </c>
      <c r="E30" s="3">
        <f t="shared" si="0"/>
        <v>60492</v>
      </c>
      <c r="F30" s="91">
        <v>0</v>
      </c>
      <c r="G30" s="66"/>
    </row>
    <row r="31" spans="2:9" ht="15.75" customHeight="1" x14ac:dyDescent="0.2">
      <c r="B31" s="1" t="s">
        <v>62</v>
      </c>
      <c r="C31" s="87">
        <v>750000</v>
      </c>
      <c r="D31" s="87">
        <v>5041</v>
      </c>
      <c r="E31" s="3">
        <f t="shared" si="0"/>
        <v>60492</v>
      </c>
      <c r="F31" s="91">
        <v>0</v>
      </c>
      <c r="G31" s="66"/>
    </row>
    <row r="32" spans="2:9" ht="15.75" customHeight="1" x14ac:dyDescent="0.2">
      <c r="B32" s="1" t="s">
        <v>69</v>
      </c>
      <c r="C32" s="87">
        <v>775000</v>
      </c>
      <c r="D32" s="87">
        <v>5185</v>
      </c>
      <c r="E32" s="3">
        <f t="shared" si="0"/>
        <v>62220</v>
      </c>
      <c r="F32" s="91">
        <v>900</v>
      </c>
      <c r="G32" s="66"/>
    </row>
    <row r="33" spans="2:7" ht="15.75" customHeight="1" x14ac:dyDescent="0.2">
      <c r="B33" s="1" t="s">
        <v>68</v>
      </c>
      <c r="C33" s="87">
        <v>775000</v>
      </c>
      <c r="D33" s="87">
        <v>5185</v>
      </c>
      <c r="E33" s="3">
        <f t="shared" si="0"/>
        <v>62220</v>
      </c>
      <c r="F33" s="91">
        <v>900</v>
      </c>
      <c r="G33" s="66"/>
    </row>
    <row r="34" spans="2:7" ht="15.75" customHeight="1" x14ac:dyDescent="0.2">
      <c r="B34" s="1" t="s">
        <v>59</v>
      </c>
      <c r="C34" s="87">
        <v>775000</v>
      </c>
      <c r="D34" s="87">
        <v>5185</v>
      </c>
      <c r="E34" s="3">
        <f t="shared" si="0"/>
        <v>62220</v>
      </c>
      <c r="F34" s="91">
        <v>900</v>
      </c>
      <c r="G34" s="66"/>
    </row>
    <row r="35" spans="2:7" ht="15.75" customHeight="1" x14ac:dyDescent="0.2">
      <c r="B35" s="1" t="s">
        <v>72</v>
      </c>
      <c r="C35" s="87">
        <v>800000</v>
      </c>
      <c r="D35" s="87">
        <v>5328</v>
      </c>
      <c r="E35" s="3">
        <f t="shared" si="0"/>
        <v>63936</v>
      </c>
      <c r="F35" s="91">
        <v>1800</v>
      </c>
      <c r="G35" s="66"/>
    </row>
    <row r="36" spans="2:7" ht="15.75" customHeight="1" x14ac:dyDescent="0.2">
      <c r="B36" s="1" t="s">
        <v>138</v>
      </c>
      <c r="C36" s="87">
        <v>875000</v>
      </c>
      <c r="D36" s="87">
        <v>5757</v>
      </c>
      <c r="E36" s="3">
        <f t="shared" si="0"/>
        <v>69084</v>
      </c>
      <c r="F36" s="91">
        <v>4500</v>
      </c>
      <c r="G36" s="66"/>
    </row>
    <row r="37" spans="2:7" ht="15.75" customHeight="1" x14ac:dyDescent="0.2">
      <c r="B37" s="1" t="s">
        <v>73</v>
      </c>
      <c r="C37" s="87">
        <v>875000</v>
      </c>
      <c r="D37" s="87">
        <v>5757</v>
      </c>
      <c r="E37" s="3">
        <f t="shared" si="0"/>
        <v>69084</v>
      </c>
      <c r="F37" s="91">
        <v>4500</v>
      </c>
      <c r="G37" s="66"/>
    </row>
    <row r="38" spans="2:7" ht="15.75" customHeight="1" x14ac:dyDescent="0.2">
      <c r="B38" s="1" t="s">
        <v>139</v>
      </c>
      <c r="C38" s="87">
        <v>925000</v>
      </c>
      <c r="D38" s="87">
        <v>6043</v>
      </c>
      <c r="E38" s="3">
        <f t="shared" si="0"/>
        <v>72516</v>
      </c>
      <c r="F38" s="91">
        <v>6300</v>
      </c>
      <c r="G38" s="66"/>
    </row>
    <row r="39" spans="2:7" ht="15.75" customHeight="1" x14ac:dyDescent="0.2">
      <c r="B39" s="1" t="s">
        <v>140</v>
      </c>
      <c r="C39" s="87">
        <v>950000</v>
      </c>
      <c r="D39" s="87">
        <v>6186</v>
      </c>
      <c r="E39" s="3">
        <f t="shared" si="0"/>
        <v>74232</v>
      </c>
      <c r="F39" s="91">
        <v>7200</v>
      </c>
      <c r="G39" s="66"/>
    </row>
    <row r="40" spans="2:7" ht="15.75" customHeight="1" x14ac:dyDescent="0.2">
      <c r="B40" s="1" t="s">
        <v>105</v>
      </c>
      <c r="C40" s="87">
        <v>1000000</v>
      </c>
      <c r="D40" s="87">
        <v>6472</v>
      </c>
      <c r="E40" s="3">
        <f t="shared" si="0"/>
        <v>77664</v>
      </c>
      <c r="F40" s="91">
        <v>9000</v>
      </c>
    </row>
    <row r="41" spans="2:7" ht="15.75" customHeight="1" x14ac:dyDescent="0.2">
      <c r="B41" s="1" t="s">
        <v>76</v>
      </c>
      <c r="C41" s="87">
        <v>1075000</v>
      </c>
      <c r="D41" s="87">
        <v>6901</v>
      </c>
      <c r="E41" s="3">
        <f t="shared" si="0"/>
        <v>82812</v>
      </c>
      <c r="F41" s="91">
        <v>11800</v>
      </c>
    </row>
    <row r="42" spans="2:7" ht="15.75" customHeight="1" x14ac:dyDescent="0.2">
      <c r="B42" s="1" t="s">
        <v>75</v>
      </c>
      <c r="C42" s="87">
        <v>1125000</v>
      </c>
      <c r="D42" s="87">
        <v>7187</v>
      </c>
      <c r="E42" s="3">
        <f t="shared" si="0"/>
        <v>86244</v>
      </c>
      <c r="F42" s="91">
        <v>13600</v>
      </c>
    </row>
    <row r="43" spans="2:7" ht="15.75" customHeight="1" x14ac:dyDescent="0.2">
      <c r="B43" s="1" t="s">
        <v>74</v>
      </c>
      <c r="C43" s="87">
        <v>1125000</v>
      </c>
      <c r="D43" s="87">
        <v>7187</v>
      </c>
      <c r="E43" s="3">
        <f t="shared" si="0"/>
        <v>86244</v>
      </c>
      <c r="F43" s="91">
        <v>13600</v>
      </c>
    </row>
    <row r="44" spans="2:7" ht="15.75" customHeight="1" thickBot="1" x14ac:dyDescent="0.25">
      <c r="B44" s="1" t="s">
        <v>141</v>
      </c>
      <c r="C44" s="87">
        <v>1225000</v>
      </c>
      <c r="D44" s="87">
        <v>7759</v>
      </c>
      <c r="E44" s="3">
        <f t="shared" si="0"/>
        <v>93108</v>
      </c>
      <c r="F44" s="92">
        <v>17200</v>
      </c>
    </row>
    <row r="45" spans="2:7" ht="15.75" customHeight="1" x14ac:dyDescent="0.2">
      <c r="C45" s="87"/>
      <c r="D45" s="87"/>
    </row>
    <row r="46" spans="2:7" ht="15.75" customHeight="1" x14ac:dyDescent="0.2"/>
    <row r="47" spans="2:7" ht="15.75" customHeight="1" x14ac:dyDescent="0.2">
      <c r="B47" s="2" t="s">
        <v>77</v>
      </c>
    </row>
    <row r="48" spans="2:7" ht="15.75" customHeight="1" x14ac:dyDescent="0.2">
      <c r="B48" s="1" t="s">
        <v>144</v>
      </c>
    </row>
    <row r="49" spans="2:2" ht="15.75" customHeight="1" x14ac:dyDescent="0.2">
      <c r="B49" s="1" t="s">
        <v>143</v>
      </c>
    </row>
    <row r="50" spans="2:2" ht="15.75" customHeight="1" x14ac:dyDescent="0.2">
      <c r="B50" s="1" t="s">
        <v>188</v>
      </c>
    </row>
    <row r="51" spans="2:2" ht="15.75" customHeight="1" x14ac:dyDescent="0.2">
      <c r="B51" s="1" t="s">
        <v>158</v>
      </c>
    </row>
    <row r="52" spans="2:2" ht="15.75" customHeight="1" x14ac:dyDescent="0.2">
      <c r="B52" s="1" t="s">
        <v>142</v>
      </c>
    </row>
    <row r="53" spans="2:2" ht="15.75" customHeight="1" x14ac:dyDescent="0.2"/>
    <row r="54" spans="2:2" ht="15.75" customHeight="1" x14ac:dyDescent="0.2"/>
    <row r="55" spans="2:2" ht="15.75" customHeight="1" x14ac:dyDescent="0.2"/>
    <row r="56" spans="2:2" ht="15.75" customHeight="1" x14ac:dyDescent="0.2"/>
    <row r="57" spans="2:2" ht="15.75" customHeight="1" x14ac:dyDescent="0.2">
      <c r="B57" s="2"/>
    </row>
    <row r="58" spans="2:2" ht="15.75" customHeight="1" x14ac:dyDescent="0.2">
      <c r="B58" s="18"/>
    </row>
    <row r="59" spans="2:2" ht="15.75" customHeight="1" x14ac:dyDescent="0.2">
      <c r="B59" s="18"/>
    </row>
    <row r="60" spans="2:2" ht="15.75" customHeight="1" x14ac:dyDescent="0.2"/>
    <row r="61" spans="2:2" ht="15.75" customHeight="1" x14ac:dyDescent="0.2"/>
    <row r="62" spans="2:2" ht="15.75" customHeight="1" x14ac:dyDescent="0.2"/>
    <row r="63" spans="2:2" ht="15.75" customHeight="1" x14ac:dyDescent="0.2"/>
    <row r="64" spans="2: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sortState xmlns:xlrd2="http://schemas.microsoft.com/office/spreadsheetml/2017/richdata2" ref="B16:F42">
    <sortCondition ref="C16:C42"/>
  </sortState>
  <mergeCells count="1">
    <mergeCell ref="B5:C5"/>
  </mergeCells>
  <pageMargins left="0.75" right="0.75" top="1" bottom="1" header="0" footer="0"/>
  <pageSetup scale="10" orientation="landscape"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EFFB4"/>
    <pageSetUpPr fitToPage="1"/>
  </sheetPr>
  <dimension ref="B2:L1008"/>
  <sheetViews>
    <sheetView workbookViewId="0">
      <selection activeCell="L16" sqref="L16"/>
    </sheetView>
  </sheetViews>
  <sheetFormatPr baseColWidth="10" defaultColWidth="11.28515625" defaultRowHeight="15" customHeight="1" x14ac:dyDescent="0.2"/>
  <cols>
    <col min="1" max="1" width="2.7109375" customWidth="1"/>
    <col min="2" max="2" width="38" customWidth="1"/>
    <col min="3" max="3" width="12.140625" customWidth="1"/>
    <col min="4" max="4" width="4" customWidth="1"/>
    <col min="5" max="5" width="25.28515625" customWidth="1"/>
    <col min="6" max="6" width="10.5703125" customWidth="1"/>
    <col min="7" max="7" width="3.7109375" customWidth="1"/>
    <col min="8" max="8" width="24.85546875" customWidth="1"/>
    <col min="9" max="9" width="10.5703125" customWidth="1"/>
    <col min="10" max="10" width="4.28515625" customWidth="1"/>
    <col min="11" max="11" width="21.7109375" customWidth="1"/>
    <col min="12" max="27" width="10.5703125" customWidth="1"/>
  </cols>
  <sheetData>
    <row r="2" spans="2:12" ht="28" x14ac:dyDescent="0.3">
      <c r="B2" s="56" t="s">
        <v>109</v>
      </c>
      <c r="C2" s="57"/>
      <c r="D2" s="57"/>
      <c r="E2" s="57"/>
      <c r="F2" s="57"/>
      <c r="G2" s="57"/>
      <c r="H2" s="57"/>
      <c r="I2" s="57"/>
      <c r="J2" s="57"/>
      <c r="K2" s="57"/>
      <c r="L2" s="57"/>
    </row>
    <row r="3" spans="2:12" ht="28" x14ac:dyDescent="0.3">
      <c r="B3" s="56" t="s">
        <v>121</v>
      </c>
      <c r="C3" s="57"/>
      <c r="D3" s="57"/>
      <c r="E3" s="57"/>
      <c r="F3" s="57"/>
      <c r="G3" s="57"/>
      <c r="H3" s="57"/>
      <c r="I3" s="57"/>
      <c r="J3" s="57"/>
      <c r="K3" s="57"/>
      <c r="L3" s="57"/>
    </row>
    <row r="4" spans="2:12" ht="28" x14ac:dyDescent="0.3">
      <c r="B4" s="56" t="s">
        <v>0</v>
      </c>
      <c r="C4" s="57"/>
      <c r="D4" s="57"/>
      <c r="E4" s="57"/>
      <c r="F4" s="57"/>
      <c r="G4" s="57"/>
      <c r="H4" s="57"/>
      <c r="I4" s="57"/>
      <c r="J4" s="57"/>
      <c r="K4" s="57"/>
      <c r="L4" s="57"/>
    </row>
    <row r="5" spans="2:12" s="7" customFormat="1" ht="15.75" customHeight="1" x14ac:dyDescent="0.2">
      <c r="B5" s="12"/>
      <c r="C5" s="12"/>
      <c r="D5" s="12"/>
      <c r="E5" s="12"/>
      <c r="F5" s="12"/>
      <c r="G5" s="12"/>
      <c r="H5" s="12"/>
      <c r="I5" s="12"/>
      <c r="J5" s="12"/>
      <c r="K5" s="12"/>
      <c r="L5" s="12"/>
    </row>
    <row r="6" spans="2:12" s="7" customFormat="1" ht="15.75" customHeight="1" x14ac:dyDescent="0.2">
      <c r="B6" s="8" t="s">
        <v>1</v>
      </c>
      <c r="C6" s="82"/>
      <c r="D6" s="12"/>
      <c r="E6" s="8" t="s">
        <v>34</v>
      </c>
      <c r="F6" s="82"/>
      <c r="G6" s="12"/>
      <c r="H6" s="8" t="s">
        <v>35</v>
      </c>
      <c r="I6" s="12"/>
      <c r="J6" s="12"/>
      <c r="K6" s="8" t="s">
        <v>36</v>
      </c>
      <c r="L6" s="64"/>
    </row>
    <row r="7" spans="2:12" s="7" customFormat="1" ht="15.75" customHeight="1" x14ac:dyDescent="0.2">
      <c r="B7" s="81" t="s">
        <v>37</v>
      </c>
      <c r="C7" s="95" t="s">
        <v>148</v>
      </c>
      <c r="D7" s="12"/>
      <c r="E7" s="98" t="s">
        <v>152</v>
      </c>
      <c r="F7" s="97" t="s">
        <v>150</v>
      </c>
      <c r="G7" s="12"/>
      <c r="H7" s="12" t="s">
        <v>38</v>
      </c>
      <c r="I7" s="85">
        <v>1400</v>
      </c>
      <c r="J7" s="12"/>
      <c r="K7" s="12" t="s">
        <v>39</v>
      </c>
      <c r="L7" s="85">
        <v>0</v>
      </c>
    </row>
    <row r="8" spans="2:12" s="7" customFormat="1" ht="15.75" customHeight="1" x14ac:dyDescent="0.2">
      <c r="B8" s="12" t="s">
        <v>40</v>
      </c>
      <c r="C8" s="13"/>
      <c r="D8" s="12"/>
      <c r="E8" s="99" t="s">
        <v>153</v>
      </c>
      <c r="F8" s="12"/>
      <c r="G8" s="12"/>
      <c r="H8" s="78" t="s">
        <v>133</v>
      </c>
      <c r="I8" s="84">
        <v>2800</v>
      </c>
      <c r="J8" s="12"/>
      <c r="K8" s="12" t="s">
        <v>41</v>
      </c>
      <c r="L8" s="86">
        <v>3100</v>
      </c>
    </row>
    <row r="9" spans="2:12" s="7" customFormat="1" ht="15.75" customHeight="1" x14ac:dyDescent="0.2">
      <c r="B9" s="12" t="s">
        <v>42</v>
      </c>
      <c r="C9" s="13"/>
      <c r="D9" s="12"/>
      <c r="E9" s="17"/>
      <c r="F9" s="12"/>
      <c r="G9" s="12"/>
      <c r="H9" s="78" t="s">
        <v>134</v>
      </c>
      <c r="I9" s="84">
        <v>4200</v>
      </c>
      <c r="J9" s="12"/>
      <c r="K9" s="12" t="s">
        <v>43</v>
      </c>
      <c r="L9" s="86">
        <v>6200</v>
      </c>
    </row>
    <row r="10" spans="2:12" s="7" customFormat="1" ht="15.75" customHeight="1" x14ac:dyDescent="0.2">
      <c r="B10" s="12"/>
      <c r="C10" s="13"/>
      <c r="D10" s="12"/>
      <c r="E10" s="17"/>
      <c r="F10" s="12"/>
      <c r="G10" s="12"/>
      <c r="H10" s="12"/>
      <c r="I10" s="83"/>
      <c r="J10" s="12"/>
      <c r="K10" s="12" t="s">
        <v>44</v>
      </c>
      <c r="L10" s="86">
        <v>9300</v>
      </c>
    </row>
    <row r="11" spans="2:12" s="7" customFormat="1" ht="15.75" customHeight="1" x14ac:dyDescent="0.2">
      <c r="B11" s="12"/>
      <c r="C11" s="12"/>
      <c r="D11" s="12"/>
      <c r="E11" s="12"/>
      <c r="F11" s="12"/>
      <c r="G11" s="12"/>
      <c r="H11" s="12"/>
      <c r="I11" s="12"/>
      <c r="J11" s="12"/>
      <c r="K11" s="63" t="s">
        <v>124</v>
      </c>
      <c r="L11" s="86">
        <v>12400</v>
      </c>
    </row>
    <row r="12" spans="2:12" s="7" customFormat="1" ht="15.75" customHeight="1" x14ac:dyDescent="0.2">
      <c r="B12" s="12"/>
      <c r="C12" s="12"/>
      <c r="D12" s="12"/>
      <c r="E12" s="12"/>
      <c r="F12" s="12"/>
      <c r="G12" s="12"/>
      <c r="H12" s="12"/>
      <c r="I12" s="12"/>
      <c r="J12" s="12"/>
      <c r="K12" s="63" t="s">
        <v>125</v>
      </c>
      <c r="L12" s="86">
        <v>15500</v>
      </c>
    </row>
    <row r="13" spans="2:12" s="7" customFormat="1" ht="15.75" customHeight="1" x14ac:dyDescent="0.2">
      <c r="B13" s="12"/>
      <c r="C13" s="12"/>
      <c r="D13" s="12"/>
      <c r="E13" s="12"/>
      <c r="F13" s="12"/>
      <c r="G13" s="12"/>
      <c r="H13" s="12"/>
      <c r="I13" s="12"/>
      <c r="J13" s="12"/>
      <c r="K13" s="12"/>
      <c r="L13" s="12"/>
    </row>
    <row r="14" spans="2:12" s="7" customFormat="1" ht="15.75" customHeight="1" x14ac:dyDescent="0.2">
      <c r="B14" s="12"/>
      <c r="C14" s="12"/>
      <c r="D14" s="12"/>
      <c r="E14" s="12"/>
      <c r="F14" s="12"/>
      <c r="G14" s="12"/>
      <c r="H14" s="12"/>
      <c r="I14" s="12"/>
      <c r="J14" s="12"/>
      <c r="K14" s="12"/>
      <c r="L14" s="12"/>
    </row>
    <row r="15" spans="2:12" s="7" customFormat="1" ht="15.75" customHeight="1" x14ac:dyDescent="0.2">
      <c r="B15" s="78" t="s">
        <v>129</v>
      </c>
      <c r="C15" s="96" t="s">
        <v>149</v>
      </c>
      <c r="D15" s="12"/>
      <c r="E15" s="78" t="s">
        <v>130</v>
      </c>
      <c r="F15" s="96" t="s">
        <v>151</v>
      </c>
      <c r="G15" s="12"/>
      <c r="H15" s="78" t="s">
        <v>131</v>
      </c>
      <c r="I15" s="96" t="s">
        <v>154</v>
      </c>
      <c r="J15" s="12"/>
      <c r="K15" s="78" t="s">
        <v>132</v>
      </c>
      <c r="L15" s="137" t="s">
        <v>191</v>
      </c>
    </row>
    <row r="16" spans="2:12" s="77" customFormat="1" ht="16" customHeight="1" x14ac:dyDescent="0.2">
      <c r="B16" s="74" t="s">
        <v>45</v>
      </c>
      <c r="C16" s="75">
        <v>6000</v>
      </c>
      <c r="D16" s="76"/>
      <c r="E16" s="74" t="s">
        <v>45</v>
      </c>
      <c r="F16" s="75">
        <v>7200</v>
      </c>
      <c r="G16" s="76"/>
      <c r="H16" s="74" t="s">
        <v>45</v>
      </c>
      <c r="I16" s="75">
        <v>2800</v>
      </c>
      <c r="J16" s="76"/>
      <c r="K16" s="74" t="s">
        <v>45</v>
      </c>
      <c r="L16" s="75">
        <v>6200</v>
      </c>
    </row>
    <row r="17" spans="2:12" s="7" customFormat="1" ht="15.75" customHeight="1" x14ac:dyDescent="0.2">
      <c r="B17" s="8"/>
      <c r="C17" s="13"/>
      <c r="D17" s="12"/>
      <c r="E17" s="8"/>
      <c r="F17" s="13"/>
      <c r="G17" s="12"/>
      <c r="H17" s="8"/>
      <c r="I17" s="13"/>
      <c r="J17" s="12"/>
      <c r="K17" s="8"/>
      <c r="L17" s="13"/>
    </row>
    <row r="18" spans="2:12" s="7" customFormat="1" ht="15.75" customHeight="1" x14ac:dyDescent="0.2">
      <c r="B18" s="12"/>
      <c r="C18" s="12"/>
      <c r="D18" s="12"/>
      <c r="E18" s="12"/>
      <c r="F18" s="12"/>
      <c r="G18" s="12"/>
      <c r="H18" s="12"/>
      <c r="I18" s="12"/>
      <c r="J18" s="12"/>
      <c r="K18" s="12"/>
      <c r="L18" s="12"/>
    </row>
    <row r="19" spans="2:12" s="54" customFormat="1" ht="15.75" customHeight="1" x14ac:dyDescent="0.2">
      <c r="B19" s="51" t="s">
        <v>13</v>
      </c>
      <c r="C19" s="52"/>
      <c r="D19" s="52"/>
      <c r="E19" s="51" t="s">
        <v>13</v>
      </c>
      <c r="F19" s="53"/>
      <c r="G19" s="53"/>
      <c r="H19" s="51" t="s">
        <v>13</v>
      </c>
      <c r="I19" s="53"/>
      <c r="J19" s="53"/>
      <c r="K19" s="51" t="s">
        <v>13</v>
      </c>
      <c r="L19" s="52"/>
    </row>
    <row r="20" spans="2:12" s="7" customFormat="1" ht="15.75" customHeight="1" x14ac:dyDescent="0.2">
      <c r="B20" s="12" t="s">
        <v>78</v>
      </c>
      <c r="C20" s="13">
        <v>3000</v>
      </c>
      <c r="D20" s="12"/>
      <c r="E20" s="138" t="s">
        <v>192</v>
      </c>
      <c r="F20" s="13">
        <v>2700</v>
      </c>
      <c r="G20" s="12"/>
      <c r="H20" s="12" t="s">
        <v>20</v>
      </c>
      <c r="I20" s="13">
        <f>I7</f>
        <v>1400</v>
      </c>
      <c r="J20" s="12"/>
      <c r="K20" s="23" t="s">
        <v>23</v>
      </c>
      <c r="L20" s="13">
        <v>0</v>
      </c>
    </row>
    <row r="21" spans="2:12" s="7" customFormat="1" ht="15.75" customHeight="1" x14ac:dyDescent="0.2">
      <c r="B21" s="12"/>
      <c r="C21" s="13"/>
      <c r="D21" s="12"/>
      <c r="E21" s="12"/>
      <c r="F21" s="13"/>
      <c r="G21" s="12"/>
      <c r="H21" s="12"/>
      <c r="I21" s="13"/>
      <c r="J21" s="12"/>
      <c r="K21" s="12"/>
      <c r="L21" s="13"/>
    </row>
    <row r="22" spans="2:12" s="7" customFormat="1" ht="15.75" customHeight="1" x14ac:dyDescent="0.2">
      <c r="B22" s="12"/>
      <c r="C22" s="12"/>
      <c r="D22" s="12"/>
      <c r="E22" s="12"/>
      <c r="F22" s="12"/>
      <c r="G22" s="12"/>
      <c r="H22" s="12"/>
      <c r="I22" s="12"/>
      <c r="J22" s="12"/>
      <c r="K22" s="12"/>
      <c r="L22" s="12"/>
    </row>
    <row r="23" spans="2:12" s="53" customFormat="1" ht="15.75" customHeight="1" x14ac:dyDescent="0.2">
      <c r="B23" s="51" t="s">
        <v>14</v>
      </c>
      <c r="E23" s="51" t="s">
        <v>14</v>
      </c>
      <c r="H23" s="51" t="s">
        <v>14</v>
      </c>
      <c r="K23" s="51" t="s">
        <v>14</v>
      </c>
    </row>
    <row r="24" spans="2:12" s="7" customFormat="1" ht="15.75" customHeight="1" x14ac:dyDescent="0.2">
      <c r="B24" s="12" t="s">
        <v>79</v>
      </c>
      <c r="C24" s="13">
        <v>5500</v>
      </c>
      <c r="D24" s="12"/>
      <c r="E24" s="138" t="s">
        <v>193</v>
      </c>
      <c r="F24" s="13">
        <v>5400</v>
      </c>
      <c r="G24" s="12"/>
      <c r="H24" s="12" t="s">
        <v>21</v>
      </c>
      <c r="I24" s="13">
        <f>I8</f>
        <v>2800</v>
      </c>
      <c r="J24" s="12"/>
      <c r="K24" s="12" t="s">
        <v>24</v>
      </c>
      <c r="L24" s="13">
        <f>L9</f>
        <v>6200</v>
      </c>
    </row>
    <row r="25" spans="2:12" s="7" customFormat="1" ht="15.75" customHeight="1" x14ac:dyDescent="0.2">
      <c r="B25" s="12"/>
      <c r="C25" s="13"/>
      <c r="D25" s="12"/>
      <c r="E25" s="12"/>
      <c r="F25" s="13"/>
      <c r="G25" s="12"/>
      <c r="H25" s="12"/>
      <c r="I25" s="13"/>
      <c r="J25" s="12"/>
      <c r="K25" s="12"/>
      <c r="L25" s="13"/>
    </row>
    <row r="26" spans="2:12" s="7" customFormat="1" ht="15.75" customHeight="1" x14ac:dyDescent="0.2">
      <c r="B26" s="12"/>
      <c r="C26" s="13"/>
      <c r="D26" s="12"/>
      <c r="E26" s="12"/>
      <c r="F26" s="12"/>
      <c r="G26" s="12"/>
      <c r="H26" s="12"/>
      <c r="I26" s="12"/>
      <c r="J26" s="12"/>
      <c r="K26" s="12"/>
      <c r="L26" s="12"/>
    </row>
    <row r="27" spans="2:12" s="53" customFormat="1" ht="15.75" customHeight="1" x14ac:dyDescent="0.2">
      <c r="B27" s="51" t="s">
        <v>15</v>
      </c>
      <c r="E27" s="51" t="s">
        <v>15</v>
      </c>
      <c r="H27" s="51" t="s">
        <v>15</v>
      </c>
      <c r="K27" s="51" t="s">
        <v>15</v>
      </c>
    </row>
    <row r="28" spans="2:12" s="7" customFormat="1" ht="15.75" customHeight="1" x14ac:dyDescent="0.2">
      <c r="B28" s="99" t="s">
        <v>165</v>
      </c>
      <c r="C28" s="13">
        <v>6000</v>
      </c>
      <c r="D28" s="12"/>
      <c r="E28" s="99" t="s">
        <v>160</v>
      </c>
      <c r="F28" s="65">
        <v>9000</v>
      </c>
      <c r="G28" s="12"/>
      <c r="H28" s="12" t="s">
        <v>81</v>
      </c>
      <c r="I28" s="13">
        <f>I9</f>
        <v>4200</v>
      </c>
      <c r="J28" s="12"/>
      <c r="K28" s="12" t="s">
        <v>82</v>
      </c>
      <c r="L28" s="13">
        <v>9300</v>
      </c>
    </row>
    <row r="29" spans="2:12" s="7" customFormat="1" ht="15.75" customHeight="1" x14ac:dyDescent="0.2">
      <c r="B29" s="12"/>
      <c r="C29" s="13"/>
      <c r="D29" s="12"/>
      <c r="E29" s="23"/>
      <c r="F29" s="13"/>
      <c r="G29" s="12"/>
      <c r="H29" s="12"/>
      <c r="I29" s="13"/>
      <c r="J29" s="12"/>
      <c r="K29" s="23"/>
      <c r="L29" s="13"/>
    </row>
    <row r="30" spans="2:12" s="7" customFormat="1" ht="15.75" customHeight="1" x14ac:dyDescent="0.2">
      <c r="B30" s="12"/>
      <c r="C30" s="12"/>
      <c r="D30" s="12"/>
      <c r="E30" s="12"/>
      <c r="F30" s="12"/>
      <c r="G30" s="12"/>
      <c r="H30" s="12"/>
      <c r="I30" s="12"/>
      <c r="J30" s="12"/>
      <c r="K30" s="12"/>
      <c r="L30" s="12"/>
    </row>
    <row r="31" spans="2:12" s="53" customFormat="1" ht="15.75" customHeight="1" x14ac:dyDescent="0.2">
      <c r="B31" s="51" t="s">
        <v>112</v>
      </c>
      <c r="E31" s="51" t="s">
        <v>112</v>
      </c>
      <c r="H31" s="51"/>
      <c r="K31" s="51" t="s">
        <v>112</v>
      </c>
    </row>
    <row r="32" spans="2:12" s="7" customFormat="1" ht="15.75" customHeight="1" x14ac:dyDescent="0.2">
      <c r="B32" s="138" t="s">
        <v>80</v>
      </c>
      <c r="C32" s="13">
        <v>7500</v>
      </c>
      <c r="D32" s="12"/>
      <c r="E32" s="99" t="s">
        <v>161</v>
      </c>
      <c r="F32" s="13">
        <v>9000</v>
      </c>
      <c r="G32" s="12"/>
      <c r="H32" s="12"/>
      <c r="I32" s="13"/>
      <c r="J32" s="12"/>
      <c r="K32" s="99" t="s">
        <v>126</v>
      </c>
      <c r="L32" s="13">
        <v>12400</v>
      </c>
    </row>
    <row r="33" spans="2:12" s="7" customFormat="1" ht="15.75" customHeight="1" x14ac:dyDescent="0.2">
      <c r="B33" s="12"/>
      <c r="C33" s="12"/>
      <c r="D33" s="12"/>
      <c r="E33" s="12"/>
      <c r="F33" s="12"/>
      <c r="G33" s="12"/>
      <c r="H33" s="12"/>
      <c r="I33" s="12"/>
      <c r="J33" s="12"/>
      <c r="K33" s="10"/>
      <c r="L33" s="12"/>
    </row>
    <row r="34" spans="2:12" s="7" customFormat="1" ht="15.75" customHeight="1" x14ac:dyDescent="0.2">
      <c r="B34" s="100" t="s">
        <v>189</v>
      </c>
      <c r="C34" s="12"/>
      <c r="D34" s="12"/>
      <c r="E34" s="12"/>
      <c r="F34" s="12"/>
      <c r="G34" s="12"/>
      <c r="H34" s="12"/>
      <c r="I34" s="12"/>
      <c r="J34" s="12"/>
      <c r="K34" s="10" t="s">
        <v>159</v>
      </c>
      <c r="L34" s="12"/>
    </row>
    <row r="35" spans="2:12" s="7" customFormat="1" ht="15.75" customHeight="1" x14ac:dyDescent="0.2">
      <c r="B35" s="10" t="s">
        <v>162</v>
      </c>
      <c r="C35" s="12"/>
      <c r="D35" s="12"/>
      <c r="E35" s="12"/>
      <c r="F35" s="12"/>
      <c r="G35" s="12"/>
      <c r="H35" s="12"/>
      <c r="I35" s="12"/>
      <c r="J35" s="12"/>
      <c r="K35" s="10" t="s">
        <v>116</v>
      </c>
      <c r="L35" s="12"/>
    </row>
    <row r="36" spans="2:12" s="7" customFormat="1" ht="15.75" customHeight="1" x14ac:dyDescent="0.2">
      <c r="B36" s="10" t="s">
        <v>190</v>
      </c>
      <c r="C36" s="13"/>
      <c r="D36" s="12"/>
      <c r="E36" s="12"/>
      <c r="F36" s="12"/>
      <c r="G36" s="12"/>
      <c r="H36" s="12"/>
      <c r="I36" s="12"/>
      <c r="J36" s="12"/>
      <c r="K36" s="10" t="s">
        <v>113</v>
      </c>
      <c r="L36" s="12"/>
    </row>
    <row r="37" spans="2:12" s="7" customFormat="1" ht="15.75" customHeight="1" x14ac:dyDescent="0.2">
      <c r="B37" s="10" t="s">
        <v>163</v>
      </c>
      <c r="K37" s="4" t="s">
        <v>114</v>
      </c>
    </row>
    <row r="38" spans="2:12" ht="15.75" customHeight="1" x14ac:dyDescent="0.2">
      <c r="B38" s="10" t="s">
        <v>164</v>
      </c>
      <c r="K38" s="61" t="s">
        <v>115</v>
      </c>
    </row>
    <row r="39" spans="2:12" ht="15.75" customHeight="1" x14ac:dyDescent="0.2">
      <c r="B39" s="4"/>
      <c r="C39" s="3"/>
      <c r="K39" s="10"/>
    </row>
    <row r="40" spans="2:12" ht="15.75" customHeight="1" x14ac:dyDescent="0.2">
      <c r="K40" s="10"/>
    </row>
    <row r="41" spans="2:12" ht="15.75" customHeight="1" x14ac:dyDescent="0.2">
      <c r="K41" s="10"/>
    </row>
    <row r="42" spans="2:12" ht="15.75" customHeight="1" x14ac:dyDescent="0.2"/>
    <row r="43" spans="2:12" ht="15.75" customHeight="1" x14ac:dyDescent="0.2"/>
    <row r="44" spans="2:12" ht="15.75" customHeight="1" x14ac:dyDescent="0.2"/>
    <row r="45" spans="2:12" ht="15.75" customHeight="1" x14ac:dyDescent="0.2"/>
    <row r="46" spans="2:12" ht="15.75" customHeight="1" x14ac:dyDescent="0.2"/>
    <row r="47" spans="2:12" ht="15.75" customHeight="1" x14ac:dyDescent="0.2"/>
    <row r="48" spans="2:12" ht="15.75" customHeight="1" x14ac:dyDescent="0.2"/>
    <row r="49" spans="2:3" ht="15.75" customHeight="1" x14ac:dyDescent="0.2"/>
    <row r="50" spans="2:3" ht="15.75" customHeight="1" x14ac:dyDescent="0.2"/>
    <row r="51" spans="2:3" ht="15.75" customHeight="1" x14ac:dyDescent="0.2"/>
    <row r="52" spans="2:3" ht="15.75" customHeight="1" x14ac:dyDescent="0.2"/>
    <row r="53" spans="2:3" ht="15.75" customHeight="1" x14ac:dyDescent="0.2"/>
    <row r="54" spans="2:3" ht="15.75" customHeight="1" x14ac:dyDescent="0.2"/>
    <row r="55" spans="2:3" ht="15.75" customHeight="1" x14ac:dyDescent="0.2"/>
    <row r="56" spans="2:3" ht="15.75" customHeight="1" x14ac:dyDescent="0.2"/>
    <row r="57" spans="2:3" ht="15.75" customHeight="1" x14ac:dyDescent="0.2"/>
    <row r="58" spans="2:3" ht="15.75" customHeight="1" x14ac:dyDescent="0.2"/>
    <row r="59" spans="2:3" ht="15.75" customHeight="1" x14ac:dyDescent="0.2">
      <c r="B59" s="2"/>
      <c r="C59" s="2"/>
    </row>
    <row r="60" spans="2:3" ht="15.75" customHeight="1" x14ac:dyDescent="0.2"/>
    <row r="61" spans="2:3" ht="15.75" customHeight="1" x14ac:dyDescent="0.2"/>
    <row r="62" spans="2:3" ht="15.75" customHeight="1" x14ac:dyDescent="0.2"/>
    <row r="63" spans="2:3" ht="15.75" customHeight="1" x14ac:dyDescent="0.2"/>
    <row r="64" spans="2:3"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pageMargins left="0.75" right="0.75" top="1" bottom="1" header="0" footer="0"/>
  <pageSetup scale="52"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B8AB5-FCDE-EE40-92F5-4910BF91A085}">
  <sheetPr>
    <tabColor theme="4" tint="0.79998168889431442"/>
  </sheetPr>
  <dimension ref="A1:B14"/>
  <sheetViews>
    <sheetView workbookViewId="0">
      <selection activeCell="A13" sqref="A13"/>
    </sheetView>
  </sheetViews>
  <sheetFormatPr baseColWidth="10" defaultRowHeight="16" x14ac:dyDescent="0.2"/>
  <sheetData>
    <row r="1" spans="1:2" ht="20" x14ac:dyDescent="0.2">
      <c r="A1" s="136" t="s">
        <v>186</v>
      </c>
    </row>
    <row r="3" spans="1:2" x14ac:dyDescent="0.2">
      <c r="A3" s="18" t="s">
        <v>172</v>
      </c>
    </row>
    <row r="4" spans="1:2" x14ac:dyDescent="0.2">
      <c r="A4" s="18" t="s">
        <v>179</v>
      </c>
    </row>
    <row r="5" spans="1:2" x14ac:dyDescent="0.2">
      <c r="A5" s="18" t="s">
        <v>180</v>
      </c>
    </row>
    <row r="6" spans="1:2" x14ac:dyDescent="0.2">
      <c r="A6" s="18" t="s">
        <v>181</v>
      </c>
    </row>
    <row r="7" spans="1:2" x14ac:dyDescent="0.2">
      <c r="A7" s="18" t="s">
        <v>187</v>
      </c>
    </row>
    <row r="8" spans="1:2" x14ac:dyDescent="0.2">
      <c r="A8" s="18" t="s">
        <v>173</v>
      </c>
    </row>
    <row r="9" spans="1:2" x14ac:dyDescent="0.2">
      <c r="A9" s="18" t="s">
        <v>182</v>
      </c>
    </row>
    <row r="10" spans="1:2" x14ac:dyDescent="0.2">
      <c r="A10" s="18" t="s">
        <v>184</v>
      </c>
      <c r="B10" s="18"/>
    </row>
    <row r="11" spans="1:2" x14ac:dyDescent="0.2">
      <c r="A11" s="18" t="s">
        <v>185</v>
      </c>
      <c r="B11" s="18"/>
    </row>
    <row r="12" spans="1:2" x14ac:dyDescent="0.2">
      <c r="A12" s="18" t="s">
        <v>183</v>
      </c>
      <c r="B12" s="18"/>
    </row>
    <row r="13" spans="1:2" x14ac:dyDescent="0.2">
      <c r="B13" s="18"/>
    </row>
    <row r="14" spans="1:2" x14ac:dyDescent="0.2">
      <c r="B14"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1 Salary Summary</vt:lpstr>
      <vt:lpstr>2 Housing Adjustment</vt:lpstr>
      <vt:lpstr>3 Track Record, Exp, Edn, Size</vt:lpstr>
      <vt:lpstr>Notes for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FEB Central</dc:creator>
  <cp:keywords/>
  <dc:description/>
  <cp:lastModifiedBy>Tim Strickland</cp:lastModifiedBy>
  <cp:lastPrinted>2022-12-09T20:06:55Z</cp:lastPrinted>
  <dcterms:created xsi:type="dcterms:W3CDTF">2019-04-17T22:41:52Z</dcterms:created>
  <dcterms:modified xsi:type="dcterms:W3CDTF">2023-10-17T19:31:58Z</dcterms:modified>
  <cp:category/>
</cp:coreProperties>
</file>